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ės\"/>
    </mc:Choice>
  </mc:AlternateContent>
  <xr:revisionPtr revIDLastSave="0" documentId="13_ncr:1_{D96557E1-DDC8-4E88-8706-8F9D5FD92C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08-07.14" sheetId="64" r:id="rId1"/>
    <sheet name="07.01-07.07" sheetId="63" r:id="rId2"/>
    <sheet name="06.24-06.30" sheetId="62" r:id="rId3"/>
    <sheet name="06.17-06.23" sheetId="61" r:id="rId4"/>
    <sheet name="06.10-06.16" sheetId="60" r:id="rId5"/>
    <sheet name="06.03-06.09" sheetId="59" r:id="rId6"/>
    <sheet name="05.27-06.02" sheetId="58" r:id="rId7"/>
    <sheet name="05.20-05.26" sheetId="57" r:id="rId8"/>
    <sheet name="05.13-05.19" sheetId="56" r:id="rId9"/>
    <sheet name="05.06-05.12" sheetId="55" r:id="rId10"/>
    <sheet name="04.29-05.05" sheetId="54" r:id="rId11"/>
    <sheet name="04.22-04.28" sheetId="53" r:id="rId12"/>
    <sheet name="04.15-04.21" sheetId="52" r:id="rId13"/>
    <sheet name="04.08-04.14" sheetId="51" r:id="rId14"/>
    <sheet name="04.01-04.07" sheetId="50" r:id="rId15"/>
    <sheet name="03.25-03.31" sheetId="49" r:id="rId16"/>
    <sheet name="03.18-03.24" sheetId="48" r:id="rId17"/>
    <sheet name="03.11-03.17" sheetId="47" r:id="rId18"/>
    <sheet name="03.04-03.10" sheetId="46" r:id="rId19"/>
    <sheet name="02.25-03.03" sheetId="45" r:id="rId20"/>
    <sheet name="02.18-02.24" sheetId="44" r:id="rId21"/>
    <sheet name="02.11-02.17" sheetId="43" r:id="rId22"/>
    <sheet name="02.04-02.10" sheetId="42" r:id="rId23"/>
    <sheet name="01.28-02.03" sheetId="41" r:id="rId24"/>
    <sheet name="01.21-01.27" sheetId="40" r:id="rId25"/>
    <sheet name="01.14-01.20" sheetId="39" r:id="rId26"/>
    <sheet name="01.07-01.13" sheetId="38" r:id="rId27"/>
    <sheet name="12.31-01.06" sheetId="37" r:id="rId28"/>
    <sheet name="12.24-12.30" sheetId="36" r:id="rId29"/>
    <sheet name="12.17-12.23" sheetId="35" r:id="rId30"/>
    <sheet name="12.10-12.16" sheetId="34" r:id="rId31"/>
    <sheet name="12.03-12.09" sheetId="33" r:id="rId32"/>
    <sheet name="11.26-12.02" sheetId="32" r:id="rId33"/>
    <sheet name="11.19-11.25" sheetId="31" r:id="rId34"/>
    <sheet name="11.12-11.18" sheetId="30" r:id="rId35"/>
    <sheet name="11.05-11.11" sheetId="29" r:id="rId36"/>
    <sheet name="10.29-11.04" sheetId="28" r:id="rId37"/>
    <sheet name="10.22-10.28" sheetId="27" r:id="rId38"/>
    <sheet name="10.15-10.21" sheetId="26" r:id="rId39"/>
    <sheet name="10.08-10.14" sheetId="25" r:id="rId40"/>
    <sheet name="10.01-10.07" sheetId="24" r:id="rId41"/>
    <sheet name="09.24-09.30" sheetId="23" r:id="rId42"/>
    <sheet name="09.17-09.23" sheetId="22" r:id="rId43"/>
    <sheet name="09.10-09.16" sheetId="21" r:id="rId44"/>
    <sheet name="09.03-09.09" sheetId="20" r:id="rId45"/>
    <sheet name="08.27-09.02" sheetId="19" r:id="rId46"/>
    <sheet name="08.20-08.26" sheetId="18" r:id="rId47"/>
    <sheet name="08.13-08.19" sheetId="17" r:id="rId48"/>
    <sheet name="08.06-08.12" sheetId="16" r:id="rId49"/>
    <sheet name="07.30-08.05" sheetId="15" r:id="rId50"/>
    <sheet name="07.23-07.29" sheetId="14" r:id="rId51"/>
    <sheet name="07.16-07.22" sheetId="13" r:id="rId52"/>
    <sheet name="07.09-07.15" sheetId="12" r:id="rId53"/>
    <sheet name="07.02-07.08" sheetId="11" r:id="rId54"/>
    <sheet name="06.25-07.01" sheetId="10" r:id="rId55"/>
    <sheet name="06.18-06.24" sheetId="9" r:id="rId56"/>
    <sheet name="06.11-06.17" sheetId="8" r:id="rId57"/>
    <sheet name="06.04-06.10" sheetId="7" r:id="rId58"/>
    <sheet name="05.28-06.03" sheetId="6" r:id="rId59"/>
    <sheet name="05.21-05.27" sheetId="5" r:id="rId60"/>
    <sheet name="05.14-05.20" sheetId="4" r:id="rId61"/>
    <sheet name="05.07-05.13" sheetId="3" r:id="rId62"/>
    <sheet name="04.30-05.06" sheetId="2" r:id="rId63"/>
    <sheet name="04.28-29" sheetId="1" r:id="rId6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64" l="1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G35" i="52"/>
  <c r="G42" i="52"/>
  <c r="F44" i="4"/>
  <c r="D44" i="4"/>
  <c r="G52" i="8"/>
  <c r="G47" i="8"/>
  <c r="G35" i="8"/>
  <c r="F47" i="8"/>
  <c r="F35" i="8"/>
  <c r="E52" i="8"/>
  <c r="E47" i="8"/>
  <c r="E35" i="8"/>
  <c r="D35" i="8"/>
  <c r="D47" i="8"/>
  <c r="D52" i="8"/>
  <c r="F52" i="8"/>
  <c r="E35" i="4"/>
  <c r="E44" i="4"/>
  <c r="F35" i="52"/>
  <c r="D35" i="4"/>
  <c r="F35" i="4"/>
  <c r="D35" i="52"/>
  <c r="D42" i="52"/>
  <c r="F42" i="52"/>
  <c r="G35" i="4"/>
  <c r="G44" i="4"/>
</calcChain>
</file>

<file path=xl/sharedStrings.xml><?xml version="1.0" encoding="utf-8"?>
<sst xmlns="http://schemas.openxmlformats.org/spreadsheetml/2006/main" count="9778" uniqueCount="664">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</sst>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10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0" fontId="11" fillId="0" borderId="0" xfId="0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1" fillId="0" borderId="0" xfId="0" applyFont="1"/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tabSelected="1" zoomScale="60" zoomScaleNormal="60" workbookViewId="0">
      <selection activeCell="U22" sqref="U22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19" width="11.5546875" style="65" customWidth="1"/>
    <col min="20" max="20" width="8.33203125" style="65" customWidth="1"/>
    <col min="21" max="21" width="12.33203125" style="65" customWidth="1"/>
    <col min="22" max="22" width="12" style="65" bestFit="1" customWidth="1"/>
    <col min="23" max="23" width="14.88671875" style="65" customWidth="1"/>
    <col min="24" max="24" width="11.88671875" style="65" bestFit="1" customWidth="1"/>
    <col min="25" max="25" width="14.44140625" style="65" bestFit="1" customWidth="1"/>
    <col min="26" max="26" width="13.664062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6" ht="19.5" customHeight="1">
      <c r="E1" s="34" t="s">
        <v>662</v>
      </c>
      <c r="F1" s="34"/>
      <c r="G1" s="34"/>
      <c r="H1" s="34"/>
      <c r="I1" s="34"/>
    </row>
    <row r="2" spans="1:26" ht="19.5" customHeight="1">
      <c r="E2" s="34" t="s">
        <v>663</v>
      </c>
      <c r="F2" s="34"/>
      <c r="G2" s="34"/>
      <c r="H2" s="34"/>
      <c r="I2" s="34"/>
      <c r="J2" s="34"/>
      <c r="K2" s="34"/>
    </row>
    <row r="4" spans="1:26" ht="15.75" customHeight="1" thickBot="1"/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W5" s="4"/>
    </row>
    <row r="6" spans="1:26">
      <c r="A6" s="105"/>
      <c r="B6" s="105"/>
      <c r="C6" s="108"/>
      <c r="D6" s="36" t="s">
        <v>660</v>
      </c>
      <c r="E6" s="36" t="s">
        <v>655</v>
      </c>
      <c r="F6" s="108"/>
      <c r="G6" s="108" t="s">
        <v>660</v>
      </c>
      <c r="H6" s="108"/>
      <c r="I6" s="108"/>
      <c r="J6" s="108"/>
      <c r="K6" s="108"/>
      <c r="L6" s="108"/>
      <c r="M6" s="108"/>
      <c r="N6" s="108"/>
      <c r="O6" s="108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W8" s="4"/>
    </row>
    <row r="9" spans="1:26" ht="15" customHeight="1">
      <c r="A9" s="104"/>
      <c r="B9" s="104"/>
      <c r="C9" s="107" t="s">
        <v>17</v>
      </c>
      <c r="D9" s="101"/>
      <c r="E9" s="101"/>
      <c r="F9" s="107" t="s">
        <v>18</v>
      </c>
      <c r="G9" s="101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W9" s="66"/>
      <c r="X9" s="67"/>
      <c r="Y9" s="67"/>
      <c r="Z9" s="66"/>
    </row>
    <row r="10" spans="1:26">
      <c r="A10" s="105"/>
      <c r="B10" s="105"/>
      <c r="C10" s="108"/>
      <c r="D10" s="36" t="s">
        <v>661</v>
      </c>
      <c r="E10" s="36" t="s">
        <v>656</v>
      </c>
      <c r="F10" s="108"/>
      <c r="G10" s="36" t="s">
        <v>661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W10" s="66"/>
      <c r="X10" s="67"/>
      <c r="Y10" s="67"/>
      <c r="Z10" s="66"/>
    </row>
    <row r="11" spans="1:26">
      <c r="A11" s="105"/>
      <c r="B11" s="105"/>
      <c r="C11" s="108"/>
      <c r="D11" s="102" t="s">
        <v>31</v>
      </c>
      <c r="E11" s="36" t="s">
        <v>31</v>
      </c>
      <c r="F11" s="108"/>
      <c r="G11" s="102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4"/>
      <c r="X11" s="67"/>
      <c r="Y11" s="67"/>
      <c r="Z11" s="66"/>
    </row>
    <row r="12" spans="1:26" ht="15.6" customHeight="1" thickBot="1">
      <c r="A12" s="105"/>
      <c r="B12" s="106"/>
      <c r="C12" s="109"/>
      <c r="D12" s="103"/>
      <c r="E12" s="37" t="s">
        <v>15</v>
      </c>
      <c r="F12" s="109"/>
      <c r="G12" s="103" t="s">
        <v>29</v>
      </c>
      <c r="H12" s="55"/>
      <c r="I12" s="109"/>
      <c r="J12" s="55"/>
      <c r="K12" s="55"/>
      <c r="L12" s="55"/>
      <c r="M12" s="55"/>
      <c r="N12" s="55"/>
      <c r="O12" s="109"/>
    </row>
    <row r="13" spans="1:26" ht="25.35" customHeight="1">
      <c r="A13" s="69">
        <v>1</v>
      </c>
      <c r="B13" s="83">
        <v>1</v>
      </c>
      <c r="C13" s="74" t="s">
        <v>652</v>
      </c>
      <c r="D13" s="73">
        <v>275419.36</v>
      </c>
      <c r="E13" s="72">
        <v>433188.32</v>
      </c>
      <c r="F13" s="76">
        <f>(D13-E13)/E13</f>
        <v>-0.36420409488418343</v>
      </c>
      <c r="G13" s="73">
        <v>51569</v>
      </c>
      <c r="H13" s="72">
        <v>723</v>
      </c>
      <c r="I13" s="72">
        <f>G13/H13</f>
        <v>71.326417704011064</v>
      </c>
      <c r="J13" s="72">
        <v>32</v>
      </c>
      <c r="K13" s="72">
        <v>2</v>
      </c>
      <c r="L13" s="73">
        <v>726266</v>
      </c>
      <c r="M13" s="73">
        <v>130468</v>
      </c>
      <c r="N13" s="71">
        <v>44743</v>
      </c>
      <c r="O13" s="70" t="s">
        <v>37</v>
      </c>
      <c r="P13" s="67"/>
      <c r="Q13" s="79"/>
      <c r="R13" s="2"/>
      <c r="S13" s="67"/>
      <c r="T13" s="66"/>
    </row>
    <row r="14" spans="1:26" ht="25.35" customHeight="1">
      <c r="A14" s="69">
        <v>2</v>
      </c>
      <c r="B14" s="69" t="s">
        <v>34</v>
      </c>
      <c r="C14" s="74" t="s">
        <v>653</v>
      </c>
      <c r="D14" s="73">
        <v>173650.07</v>
      </c>
      <c r="E14" s="72" t="s">
        <v>36</v>
      </c>
      <c r="F14" s="72" t="s">
        <v>36</v>
      </c>
      <c r="G14" s="73">
        <v>23845</v>
      </c>
      <c r="H14" s="72">
        <v>408</v>
      </c>
      <c r="I14" s="72">
        <f>G14/H14</f>
        <v>58.443627450980394</v>
      </c>
      <c r="J14" s="72">
        <v>27</v>
      </c>
      <c r="K14" s="72">
        <v>1</v>
      </c>
      <c r="L14" s="73">
        <v>191906</v>
      </c>
      <c r="M14" s="73">
        <v>26253</v>
      </c>
      <c r="N14" s="71">
        <v>44750</v>
      </c>
      <c r="O14" s="70" t="s">
        <v>43</v>
      </c>
      <c r="P14" s="67"/>
      <c r="Q14" s="79"/>
      <c r="R14" s="66"/>
      <c r="S14" s="81"/>
      <c r="T14" s="66"/>
      <c r="V14" s="66"/>
      <c r="W14" s="4"/>
      <c r="X14" s="2"/>
      <c r="Y14" s="66"/>
      <c r="Z14" s="66"/>
    </row>
    <row r="15" spans="1:26" ht="25.35" customHeight="1">
      <c r="A15" s="69">
        <v>3</v>
      </c>
      <c r="B15" s="83">
        <v>2</v>
      </c>
      <c r="C15" s="74" t="s">
        <v>638</v>
      </c>
      <c r="D15" s="73">
        <v>52288.28</v>
      </c>
      <c r="E15" s="72">
        <v>72245.63</v>
      </c>
      <c r="F15" s="76">
        <f>(D15-E15)/E15</f>
        <v>-0.27624300597835472</v>
      </c>
      <c r="G15" s="73">
        <v>8855</v>
      </c>
      <c r="H15" s="72">
        <v>189</v>
      </c>
      <c r="I15" s="72">
        <f>G15/H15</f>
        <v>46.851851851851855</v>
      </c>
      <c r="J15" s="72">
        <v>11</v>
      </c>
      <c r="K15" s="72">
        <v>3</v>
      </c>
      <c r="L15" s="73">
        <v>206971.6</v>
      </c>
      <c r="M15" s="73">
        <v>32290</v>
      </c>
      <c r="N15" s="71">
        <v>44736</v>
      </c>
      <c r="O15" s="70" t="s">
        <v>639</v>
      </c>
      <c r="P15" s="64"/>
      <c r="Q15" s="79"/>
      <c r="V15" s="66"/>
      <c r="W15" s="4"/>
      <c r="X15" s="2"/>
      <c r="Y15" s="66"/>
      <c r="Z15" s="66"/>
    </row>
    <row r="16" spans="1:26" ht="25.35" customHeight="1">
      <c r="A16" s="69">
        <v>4</v>
      </c>
      <c r="B16" s="83">
        <v>3</v>
      </c>
      <c r="C16" s="74" t="s">
        <v>641</v>
      </c>
      <c r="D16" s="73">
        <v>35399.75</v>
      </c>
      <c r="E16" s="72">
        <v>50589.18</v>
      </c>
      <c r="F16" s="76">
        <f>(D16-E16)/E16</f>
        <v>-0.3002505674138225</v>
      </c>
      <c r="G16" s="73">
        <v>5591</v>
      </c>
      <c r="H16" s="72">
        <v>146</v>
      </c>
      <c r="I16" s="72">
        <f>G16/H16</f>
        <v>38.294520547945204</v>
      </c>
      <c r="J16" s="72">
        <v>13</v>
      </c>
      <c r="K16" s="72">
        <v>3</v>
      </c>
      <c r="L16" s="73">
        <v>151446.07999999999</v>
      </c>
      <c r="M16" s="73">
        <v>22671</v>
      </c>
      <c r="N16" s="71">
        <v>44736</v>
      </c>
      <c r="O16" s="70" t="s">
        <v>56</v>
      </c>
      <c r="P16" s="64"/>
      <c r="Q16" s="79"/>
      <c r="V16" s="66"/>
      <c r="W16" s="4"/>
      <c r="X16" s="2"/>
      <c r="Y16" s="66"/>
      <c r="Z16" s="66"/>
    </row>
    <row r="17" spans="1:29" ht="25.35" customHeight="1">
      <c r="A17" s="69">
        <v>5</v>
      </c>
      <c r="B17" s="83">
        <v>4</v>
      </c>
      <c r="C17" s="74" t="s">
        <v>38</v>
      </c>
      <c r="D17" s="73">
        <v>20142.59</v>
      </c>
      <c r="E17" s="72">
        <v>25699.83</v>
      </c>
      <c r="F17" s="76">
        <f>(D17-E17)/E17</f>
        <v>-0.2162364498130922</v>
      </c>
      <c r="G17" s="73">
        <v>3034</v>
      </c>
      <c r="H17" s="72">
        <v>75</v>
      </c>
      <c r="I17" s="72">
        <f>G17/H17</f>
        <v>40.453333333333333</v>
      </c>
      <c r="J17" s="72">
        <v>7</v>
      </c>
      <c r="K17" s="72">
        <v>7</v>
      </c>
      <c r="L17" s="73">
        <v>285189</v>
      </c>
      <c r="M17" s="73">
        <v>42427</v>
      </c>
      <c r="N17" s="71">
        <v>44708</v>
      </c>
      <c r="O17" s="70" t="s">
        <v>39</v>
      </c>
      <c r="P17" s="67"/>
      <c r="Q17" s="79"/>
      <c r="R17" s="66"/>
      <c r="S17" s="81"/>
      <c r="T17" s="66"/>
      <c r="W17" s="4"/>
      <c r="X17" s="2"/>
      <c r="Y17" s="66"/>
      <c r="Z17" s="66"/>
    </row>
    <row r="18" spans="1:29" ht="25.35" customHeight="1">
      <c r="A18" s="69">
        <v>6</v>
      </c>
      <c r="B18" s="69" t="s">
        <v>34</v>
      </c>
      <c r="C18" s="74" t="s">
        <v>659</v>
      </c>
      <c r="D18" s="73">
        <v>17587</v>
      </c>
      <c r="E18" s="72" t="s">
        <v>36</v>
      </c>
      <c r="F18" s="72" t="s">
        <v>36</v>
      </c>
      <c r="G18" s="73">
        <v>2703</v>
      </c>
      <c r="H18" s="72" t="s">
        <v>36</v>
      </c>
      <c r="I18" s="72" t="s">
        <v>36</v>
      </c>
      <c r="J18" s="72">
        <v>15</v>
      </c>
      <c r="K18" s="72">
        <v>1</v>
      </c>
      <c r="L18" s="73">
        <v>19736</v>
      </c>
      <c r="M18" s="73">
        <v>2973</v>
      </c>
      <c r="N18" s="71">
        <v>44750</v>
      </c>
      <c r="O18" s="70" t="s">
        <v>47</v>
      </c>
      <c r="P18" s="79"/>
      <c r="Q18" s="79"/>
      <c r="V18" s="66"/>
      <c r="W18" s="4"/>
      <c r="X18" s="2"/>
      <c r="Y18" s="66"/>
      <c r="Z18" s="66"/>
    </row>
    <row r="19" spans="1:29" ht="25.35" customHeight="1">
      <c r="A19" s="69">
        <v>7</v>
      </c>
      <c r="B19" s="83">
        <v>5</v>
      </c>
      <c r="C19" s="74" t="s">
        <v>651</v>
      </c>
      <c r="D19" s="73">
        <v>14587.2</v>
      </c>
      <c r="E19" s="72">
        <v>24674.77</v>
      </c>
      <c r="F19" s="76">
        <f>(D19-E19)/E19</f>
        <v>-0.40882123723949604</v>
      </c>
      <c r="G19" s="73">
        <v>2179</v>
      </c>
      <c r="H19" s="72">
        <v>53</v>
      </c>
      <c r="I19" s="72">
        <f>G19/H19</f>
        <v>41.113207547169814</v>
      </c>
      <c r="J19" s="72">
        <v>9</v>
      </c>
      <c r="K19" s="72">
        <v>3</v>
      </c>
      <c r="L19" s="73">
        <v>60011</v>
      </c>
      <c r="M19" s="73">
        <v>9156</v>
      </c>
      <c r="N19" s="71">
        <v>44736</v>
      </c>
      <c r="O19" s="70" t="s">
        <v>37</v>
      </c>
      <c r="P19" s="67"/>
      <c r="Q19" s="79"/>
      <c r="R19" s="2"/>
      <c r="S19" s="66"/>
      <c r="T19" s="67"/>
      <c r="V19" s="66"/>
      <c r="W19" s="4"/>
      <c r="X19" s="2"/>
      <c r="Y19" s="66"/>
    </row>
    <row r="20" spans="1:29" ht="25.35" customHeight="1">
      <c r="A20" s="69">
        <v>8</v>
      </c>
      <c r="B20" s="83">
        <v>7</v>
      </c>
      <c r="C20" s="74" t="s">
        <v>35</v>
      </c>
      <c r="D20" s="73">
        <v>7338.46</v>
      </c>
      <c r="E20" s="72">
        <v>17020.099999999999</v>
      </c>
      <c r="F20" s="76">
        <f>(D20-E20)/E20</f>
        <v>-0.56883567076574171</v>
      </c>
      <c r="G20" s="73">
        <v>1261</v>
      </c>
      <c r="H20" s="72">
        <v>68</v>
      </c>
      <c r="I20" s="72">
        <f>G20/H20</f>
        <v>18.544117647058822</v>
      </c>
      <c r="J20" s="72">
        <v>9</v>
      </c>
      <c r="K20" s="72">
        <v>5</v>
      </c>
      <c r="L20" s="73">
        <v>179699</v>
      </c>
      <c r="M20" s="73">
        <v>27766</v>
      </c>
      <c r="N20" s="71">
        <v>44722</v>
      </c>
      <c r="O20" s="70" t="s">
        <v>37</v>
      </c>
      <c r="P20" s="67"/>
      <c r="Q20" s="79"/>
      <c r="R20" s="79"/>
      <c r="S20" s="64"/>
      <c r="T20" s="79"/>
      <c r="U20" s="66"/>
      <c r="V20" s="66"/>
      <c r="W20" s="2"/>
      <c r="X20" s="80"/>
      <c r="Y20" s="66"/>
      <c r="Z20" s="80"/>
      <c r="AA20" s="81"/>
      <c r="AB20" s="66"/>
      <c r="AC20" s="81"/>
    </row>
    <row r="21" spans="1:29" ht="25.35" customHeight="1">
      <c r="A21" s="69">
        <v>9</v>
      </c>
      <c r="B21" s="83">
        <v>8</v>
      </c>
      <c r="C21" s="74" t="s">
        <v>59</v>
      </c>
      <c r="D21" s="73">
        <v>4275.3900000000003</v>
      </c>
      <c r="E21" s="72">
        <v>4978.8</v>
      </c>
      <c r="F21" s="76">
        <f>(D21-E21)/E21</f>
        <v>-0.1412810315738732</v>
      </c>
      <c r="G21" s="73">
        <v>925</v>
      </c>
      <c r="H21" s="72">
        <v>54</v>
      </c>
      <c r="I21" s="72">
        <f>G21/H21</f>
        <v>17.12962962962963</v>
      </c>
      <c r="J21" s="72">
        <v>8</v>
      </c>
      <c r="K21" s="72">
        <v>4</v>
      </c>
      <c r="L21" s="73">
        <v>70335</v>
      </c>
      <c r="M21" s="73">
        <v>15853</v>
      </c>
      <c r="N21" s="71">
        <v>44729</v>
      </c>
      <c r="O21" s="70" t="s">
        <v>43</v>
      </c>
      <c r="P21" s="67"/>
      <c r="Q21" s="79"/>
      <c r="R21" s="66"/>
      <c r="S21" s="66"/>
      <c r="T21" s="81"/>
      <c r="V21" s="67"/>
      <c r="W21" s="66"/>
      <c r="X21" s="2"/>
      <c r="Y21" s="2"/>
      <c r="Z21" s="66"/>
    </row>
    <row r="22" spans="1:29" ht="25.35" customHeight="1">
      <c r="A22" s="69">
        <v>10</v>
      </c>
      <c r="B22" s="83">
        <v>10</v>
      </c>
      <c r="C22" s="74" t="s">
        <v>44</v>
      </c>
      <c r="D22" s="73">
        <v>1820.39</v>
      </c>
      <c r="E22" s="72">
        <v>2509.4699999999998</v>
      </c>
      <c r="F22" s="76">
        <f>(D22-E22)/E22</f>
        <v>-0.27459184608702225</v>
      </c>
      <c r="G22" s="73">
        <v>421</v>
      </c>
      <c r="H22" s="72">
        <v>28</v>
      </c>
      <c r="I22" s="72">
        <f>G22/H22</f>
        <v>15.035714285714286</v>
      </c>
      <c r="J22" s="72">
        <v>3</v>
      </c>
      <c r="K22" s="72">
        <v>15</v>
      </c>
      <c r="L22" s="73">
        <v>419579</v>
      </c>
      <c r="M22" s="73">
        <v>82323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602508.48999999987</v>
      </c>
      <c r="E23" s="68">
        <v>652693.02</v>
      </c>
      <c r="F23" s="78">
        <f>(D23-E23)/E23</f>
        <v>-7.6888412258491967E-2</v>
      </c>
      <c r="G23" s="68">
        <f t="shared" ref="E23:G23" si="0">SUM(G13:G22)</f>
        <v>100383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83">
        <v>11</v>
      </c>
      <c r="C25" s="74" t="s">
        <v>40</v>
      </c>
      <c r="D25" s="73">
        <v>1675.06</v>
      </c>
      <c r="E25" s="72">
        <v>1236.8900000000001</v>
      </c>
      <c r="F25" s="76">
        <f>(D25-E25)/E25</f>
        <v>0.35425138856325122</v>
      </c>
      <c r="G25" s="73">
        <v>338</v>
      </c>
      <c r="H25" s="72">
        <v>22</v>
      </c>
      <c r="I25" s="72">
        <f>G25/H25</f>
        <v>15.363636363636363</v>
      </c>
      <c r="J25" s="72">
        <v>5</v>
      </c>
      <c r="K25" s="72">
        <v>6</v>
      </c>
      <c r="L25" s="73">
        <v>69841.429999999993</v>
      </c>
      <c r="M25" s="73">
        <v>16350</v>
      </c>
      <c r="N25" s="71">
        <v>44715</v>
      </c>
      <c r="O25" s="70" t="s">
        <v>41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66"/>
      <c r="AA25" s="81"/>
      <c r="AB25" s="66"/>
      <c r="AC25" s="81"/>
    </row>
    <row r="26" spans="1:29" ht="25.35" customHeight="1">
      <c r="A26" s="69">
        <v>12</v>
      </c>
      <c r="B26" s="83">
        <v>14</v>
      </c>
      <c r="C26" s="74" t="s">
        <v>49</v>
      </c>
      <c r="D26" s="73">
        <v>898.5</v>
      </c>
      <c r="E26" s="72">
        <v>377.2</v>
      </c>
      <c r="F26" s="76">
        <f>(D26-E26)/E26</f>
        <v>1.3820254506892895</v>
      </c>
      <c r="G26" s="73">
        <v>349</v>
      </c>
      <c r="H26" s="72">
        <v>16</v>
      </c>
      <c r="I26" s="72">
        <f>G26/H26</f>
        <v>21.8125</v>
      </c>
      <c r="J26" s="72">
        <v>3</v>
      </c>
      <c r="K26" s="72">
        <v>7</v>
      </c>
      <c r="L26" s="73">
        <v>33272.57</v>
      </c>
      <c r="M26" s="73">
        <v>8124</v>
      </c>
      <c r="N26" s="71">
        <v>44708</v>
      </c>
      <c r="O26" s="70" t="s">
        <v>50</v>
      </c>
      <c r="P26" s="64"/>
      <c r="Q26" s="79"/>
      <c r="R26" s="66"/>
      <c r="S26" s="80"/>
      <c r="T26" s="80"/>
      <c r="U26" s="66"/>
      <c r="V26" s="66"/>
      <c r="W26" s="2"/>
      <c r="X26" s="66"/>
      <c r="Y26" s="81"/>
      <c r="Z26" s="81"/>
    </row>
    <row r="27" spans="1:29" ht="25.35" customHeight="1">
      <c r="A27" s="69">
        <v>13</v>
      </c>
      <c r="B27" s="75" t="s">
        <v>36</v>
      </c>
      <c r="C27" s="74" t="s">
        <v>62</v>
      </c>
      <c r="D27" s="73">
        <v>440.5</v>
      </c>
      <c r="E27" s="72" t="s">
        <v>36</v>
      </c>
      <c r="F27" s="72" t="s">
        <v>36</v>
      </c>
      <c r="G27" s="73">
        <v>196</v>
      </c>
      <c r="H27" s="72">
        <v>6</v>
      </c>
      <c r="I27" s="72">
        <f>G27/H27</f>
        <v>32.666666666666664</v>
      </c>
      <c r="J27" s="72">
        <v>1</v>
      </c>
      <c r="K27" s="72" t="s">
        <v>36</v>
      </c>
      <c r="L27" s="73">
        <v>183575</v>
      </c>
      <c r="M27" s="73">
        <v>36321</v>
      </c>
      <c r="N27" s="71">
        <v>44568</v>
      </c>
      <c r="O27" s="70" t="s">
        <v>39</v>
      </c>
      <c r="P27" s="64"/>
      <c r="Q27" s="79"/>
      <c r="R27" s="66"/>
      <c r="S27" s="80"/>
      <c r="T27" s="80"/>
      <c r="U27" s="66"/>
      <c r="V27" s="66"/>
      <c r="W27" s="2"/>
      <c r="X27" s="66"/>
      <c r="Y27" s="81"/>
      <c r="Z27" s="81"/>
    </row>
    <row r="28" spans="1:29" ht="25.35" customHeight="1">
      <c r="A28" s="69">
        <v>14</v>
      </c>
      <c r="B28" s="75" t="s">
        <v>36</v>
      </c>
      <c r="C28" s="74" t="s">
        <v>70</v>
      </c>
      <c r="D28" s="73">
        <v>343</v>
      </c>
      <c r="E28" s="72" t="s">
        <v>36</v>
      </c>
      <c r="F28" s="72" t="s">
        <v>36</v>
      </c>
      <c r="G28" s="73">
        <v>147</v>
      </c>
      <c r="H28" s="72">
        <v>6</v>
      </c>
      <c r="I28" s="72">
        <f>G28/H28</f>
        <v>24.5</v>
      </c>
      <c r="J28" s="72">
        <v>1</v>
      </c>
      <c r="K28" s="72" t="s">
        <v>36</v>
      </c>
      <c r="L28" s="73">
        <v>317849</v>
      </c>
      <c r="M28" s="73">
        <v>64642</v>
      </c>
      <c r="N28" s="71">
        <v>44554</v>
      </c>
      <c r="O28" s="70" t="s">
        <v>37</v>
      </c>
      <c r="P28" s="64"/>
      <c r="Q28" s="79"/>
      <c r="R28" s="66"/>
      <c r="S28" s="80"/>
      <c r="T28" s="80"/>
      <c r="U28" s="66"/>
      <c r="V28" s="66"/>
      <c r="W28" s="2"/>
      <c r="X28" s="66"/>
      <c r="Y28" s="81"/>
      <c r="Z28" s="81"/>
    </row>
    <row r="29" spans="1:29" ht="25.35" customHeight="1">
      <c r="A29" s="69">
        <v>15</v>
      </c>
      <c r="B29" s="75" t="s">
        <v>36</v>
      </c>
      <c r="C29" s="74" t="s">
        <v>65</v>
      </c>
      <c r="D29" s="73">
        <v>185</v>
      </c>
      <c r="E29" s="72" t="s">
        <v>36</v>
      </c>
      <c r="F29" s="72" t="s">
        <v>36</v>
      </c>
      <c r="G29" s="73">
        <v>82</v>
      </c>
      <c r="H29" s="72">
        <v>6</v>
      </c>
      <c r="I29" s="72">
        <f>G29/H29</f>
        <v>13.666666666666666</v>
      </c>
      <c r="J29" s="72">
        <v>1</v>
      </c>
      <c r="K29" s="72" t="s">
        <v>36</v>
      </c>
      <c r="L29" s="73">
        <v>99876.37</v>
      </c>
      <c r="M29" s="73">
        <v>20744</v>
      </c>
      <c r="N29" s="71">
        <v>44603</v>
      </c>
      <c r="O29" s="70" t="s">
        <v>41</v>
      </c>
      <c r="P29" s="67"/>
      <c r="Q29" s="79"/>
      <c r="R29" s="66"/>
      <c r="S29" s="66"/>
      <c r="T29" s="81"/>
      <c r="U29" s="81"/>
      <c r="V29" s="81"/>
      <c r="W29" s="66"/>
      <c r="X29" s="66"/>
      <c r="Y29" s="2"/>
      <c r="Z29" s="66"/>
    </row>
    <row r="30" spans="1:29" ht="25.35" customHeight="1">
      <c r="A30" s="69">
        <v>16</v>
      </c>
      <c r="B30" s="72" t="s">
        <v>36</v>
      </c>
      <c r="C30" s="74" t="s">
        <v>63</v>
      </c>
      <c r="D30" s="73">
        <v>157.5</v>
      </c>
      <c r="E30" s="72" t="s">
        <v>36</v>
      </c>
      <c r="F30" s="72" t="s">
        <v>36</v>
      </c>
      <c r="G30" s="73">
        <v>63</v>
      </c>
      <c r="H30" s="72">
        <v>6</v>
      </c>
      <c r="I30" s="72">
        <f>G30/H30</f>
        <v>10.5</v>
      </c>
      <c r="J30" s="72">
        <v>1</v>
      </c>
      <c r="K30" s="72" t="s">
        <v>36</v>
      </c>
      <c r="L30" s="73">
        <v>46665.22</v>
      </c>
      <c r="M30" s="73">
        <v>10130</v>
      </c>
      <c r="N30" s="71">
        <v>44470</v>
      </c>
      <c r="O30" s="70" t="s">
        <v>41</v>
      </c>
      <c r="P30" s="67"/>
      <c r="Q30" s="79"/>
      <c r="R30" s="66"/>
      <c r="S30" s="66"/>
      <c r="T30" s="81"/>
      <c r="U30" s="81"/>
      <c r="V30" s="81"/>
      <c r="W30" s="2"/>
      <c r="X30" s="66"/>
      <c r="Y30" s="2"/>
      <c r="Z30" s="66"/>
    </row>
    <row r="31" spans="1:29" ht="25.35" customHeight="1">
      <c r="A31" s="69">
        <v>17</v>
      </c>
      <c r="B31" s="83">
        <v>12</v>
      </c>
      <c r="C31" s="74" t="s">
        <v>45</v>
      </c>
      <c r="D31" s="73">
        <v>140.13999999999999</v>
      </c>
      <c r="E31" s="72">
        <v>1093.67</v>
      </c>
      <c r="F31" s="76">
        <f>(D31-E31)/E31</f>
        <v>-0.87186262766648082</v>
      </c>
      <c r="G31" s="73">
        <v>38</v>
      </c>
      <c r="H31" s="72">
        <v>7</v>
      </c>
      <c r="I31" s="72">
        <f>G31/H31</f>
        <v>5.4285714285714288</v>
      </c>
      <c r="J31" s="72">
        <v>1</v>
      </c>
      <c r="K31" s="72">
        <v>17</v>
      </c>
      <c r="L31" s="73">
        <v>207212</v>
      </c>
      <c r="M31" s="73">
        <v>42102</v>
      </c>
      <c r="N31" s="71">
        <v>44638</v>
      </c>
      <c r="O31" s="70" t="s">
        <v>37</v>
      </c>
      <c r="P31" s="67"/>
      <c r="Q31" s="79"/>
      <c r="R31" s="79"/>
      <c r="S31" s="79"/>
      <c r="T31" s="79"/>
      <c r="U31" s="80"/>
      <c r="V31" s="81"/>
      <c r="W31" s="81"/>
      <c r="X31" s="80"/>
      <c r="Y31" s="80"/>
      <c r="Z31" s="66"/>
    </row>
    <row r="32" spans="1:29" ht="25.35" customHeight="1">
      <c r="A32" s="69">
        <v>18</v>
      </c>
      <c r="B32" s="84">
        <v>15</v>
      </c>
      <c r="C32" s="74" t="s">
        <v>61</v>
      </c>
      <c r="D32" s="73">
        <v>93</v>
      </c>
      <c r="E32" s="72">
        <v>349.2</v>
      </c>
      <c r="F32" s="76">
        <f>(D32-E32)/E32</f>
        <v>-0.73367697594501713</v>
      </c>
      <c r="G32" s="73">
        <v>16</v>
      </c>
      <c r="H32" s="72">
        <v>1</v>
      </c>
      <c r="I32" s="72">
        <f>G32/H32</f>
        <v>16</v>
      </c>
      <c r="J32" s="72">
        <v>1</v>
      </c>
      <c r="K32" s="72">
        <v>11</v>
      </c>
      <c r="L32" s="73">
        <v>25403.279999999999</v>
      </c>
      <c r="M32" s="73">
        <v>4316</v>
      </c>
      <c r="N32" s="71">
        <v>44680</v>
      </c>
      <c r="O32" s="70" t="s">
        <v>50</v>
      </c>
      <c r="P32" s="67"/>
      <c r="Q32" s="79"/>
      <c r="R32" s="79"/>
      <c r="S32" s="79"/>
      <c r="T32" s="79"/>
      <c r="U32" s="80"/>
      <c r="V32" s="81"/>
      <c r="W32" s="81"/>
      <c r="X32" s="80"/>
      <c r="Y32" s="80"/>
      <c r="Z32" s="66"/>
    </row>
    <row r="33" spans="1:29" ht="25.35" customHeight="1">
      <c r="A33" s="69">
        <v>19</v>
      </c>
      <c r="B33" s="84">
        <v>22</v>
      </c>
      <c r="C33" s="74" t="s">
        <v>51</v>
      </c>
      <c r="D33" s="73">
        <v>91</v>
      </c>
      <c r="E33" s="72">
        <v>55</v>
      </c>
      <c r="F33" s="76">
        <f>(D33-E33)/E33</f>
        <v>0.65454545454545454</v>
      </c>
      <c r="G33" s="73">
        <v>26</v>
      </c>
      <c r="H33" s="72">
        <v>4</v>
      </c>
      <c r="I33" s="72">
        <f>G33/H33</f>
        <v>6.5</v>
      </c>
      <c r="J33" s="72">
        <v>2</v>
      </c>
      <c r="K33" s="72">
        <v>14</v>
      </c>
      <c r="L33" s="73">
        <v>185926.42</v>
      </c>
      <c r="M33" s="73">
        <v>45743</v>
      </c>
      <c r="N33" s="71">
        <v>44659</v>
      </c>
      <c r="O33" s="70" t="s">
        <v>41</v>
      </c>
      <c r="P33" s="67"/>
      <c r="Q33" s="79"/>
      <c r="R33" s="79"/>
      <c r="S33" s="64"/>
      <c r="T33" s="79"/>
      <c r="V33" s="80"/>
      <c r="W33" s="81"/>
      <c r="X33" s="80"/>
      <c r="Y33" s="66"/>
      <c r="Z33" s="2"/>
      <c r="AA33" s="66"/>
      <c r="AB33" s="81"/>
      <c r="AC33" s="66"/>
    </row>
    <row r="34" spans="1:29" ht="25.35" customHeight="1">
      <c r="A34" s="69">
        <v>20</v>
      </c>
      <c r="B34" s="83">
        <v>16</v>
      </c>
      <c r="C34" s="74" t="s">
        <v>636</v>
      </c>
      <c r="D34" s="73">
        <v>73</v>
      </c>
      <c r="E34" s="72">
        <v>221</v>
      </c>
      <c r="F34" s="76">
        <f>(D34-E34)/E34</f>
        <v>-0.66968325791855199</v>
      </c>
      <c r="G34" s="73">
        <v>11</v>
      </c>
      <c r="H34" s="72">
        <v>1</v>
      </c>
      <c r="I34" s="72">
        <f>G34/H34</f>
        <v>11</v>
      </c>
      <c r="J34" s="72">
        <v>1</v>
      </c>
      <c r="K34" s="72">
        <v>4</v>
      </c>
      <c r="L34" s="73">
        <v>14355.35</v>
      </c>
      <c r="M34" s="73">
        <v>2637</v>
      </c>
      <c r="N34" s="71">
        <v>44729</v>
      </c>
      <c r="O34" s="70" t="s">
        <v>50</v>
      </c>
      <c r="P34" s="67"/>
      <c r="Q34" s="79"/>
      <c r="R34" s="79"/>
      <c r="S34" s="64"/>
      <c r="T34" s="81"/>
      <c r="U34" s="81"/>
      <c r="V34" s="66"/>
      <c r="W34" s="2"/>
      <c r="X34" s="81"/>
      <c r="Y34" s="66"/>
      <c r="Z34" s="80"/>
      <c r="AA34" s="81"/>
      <c r="AB34" s="66"/>
      <c r="AC34" s="81"/>
    </row>
    <row r="35" spans="1:29" ht="25.35" customHeight="1">
      <c r="A35" s="45"/>
      <c r="B35" s="45"/>
      <c r="C35" s="56" t="s">
        <v>66</v>
      </c>
      <c r="D35" s="68">
        <f>SUM(D23:D34)</f>
        <v>606605.18999999994</v>
      </c>
      <c r="E35" s="68">
        <v>657132.07999999996</v>
      </c>
      <c r="F35" s="78">
        <f>(D35-E35)/E35</f>
        <v>-7.6890006648282966E-2</v>
      </c>
      <c r="G35" s="68">
        <f t="shared" ref="E35:G35" si="1">SUM(G23:G34)</f>
        <v>101649</v>
      </c>
      <c r="H35" s="68"/>
      <c r="I35" s="47"/>
      <c r="J35" s="46"/>
      <c r="K35" s="48"/>
      <c r="L35" s="49"/>
      <c r="M35" s="53"/>
      <c r="N35" s="50"/>
      <c r="O35" s="58"/>
      <c r="R35" s="67"/>
      <c r="U35" s="67"/>
      <c r="X35" s="67"/>
      <c r="Z35" s="67"/>
    </row>
    <row r="36" spans="1:29" ht="23.1" customHeight="1">
      <c r="Z36" s="4"/>
    </row>
    <row r="37" spans="1:29" ht="17.25" customHeight="1"/>
    <row r="48" spans="1:29">
      <c r="R48" s="67"/>
    </row>
    <row r="53" spans="16:16">
      <c r="P53" s="67"/>
    </row>
    <row r="57" spans="16:16" ht="12" customHeight="1"/>
    <row r="67" spans="21:26">
      <c r="U67" s="67"/>
      <c r="X67" s="67"/>
      <c r="Z67" s="67"/>
    </row>
  </sheetData>
  <sortState xmlns:xlrd2="http://schemas.microsoft.com/office/spreadsheetml/2017/richdata2" ref="B13:O34">
    <sortCondition descending="1" ref="D13:D3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18" width="7" style="65" customWidth="1"/>
    <col min="19" max="19" width="6.88671875" style="65" customWidth="1"/>
    <col min="20" max="20" width="6.1093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125</v>
      </c>
      <c r="F1" s="34"/>
      <c r="G1" s="34"/>
      <c r="H1" s="34"/>
      <c r="I1" s="34"/>
    </row>
    <row r="2" spans="1:29" ht="19.5" customHeight="1">
      <c r="E2" s="34" t="s">
        <v>126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116</v>
      </c>
      <c r="E6" s="36" t="s">
        <v>127</v>
      </c>
      <c r="F6" s="108"/>
      <c r="G6" s="108" t="s">
        <v>116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 ht="21.6">
      <c r="A10" s="105"/>
      <c r="B10" s="105"/>
      <c r="C10" s="108"/>
      <c r="D10" s="36" t="s">
        <v>117</v>
      </c>
      <c r="E10" s="36" t="s">
        <v>128</v>
      </c>
      <c r="F10" s="108"/>
      <c r="G10" s="36" t="s">
        <v>117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 t="s">
        <v>34</v>
      </c>
      <c r="C13" s="74" t="s">
        <v>42</v>
      </c>
      <c r="D13" s="73">
        <v>178812.19</v>
      </c>
      <c r="E13" s="72" t="s">
        <v>36</v>
      </c>
      <c r="F13" s="72" t="s">
        <v>36</v>
      </c>
      <c r="G13" s="73">
        <v>24034</v>
      </c>
      <c r="H13" s="72">
        <v>428</v>
      </c>
      <c r="I13" s="72">
        <f>G13/H13</f>
        <v>56.154205607476634</v>
      </c>
      <c r="J13" s="72">
        <v>27</v>
      </c>
      <c r="K13" s="72">
        <v>1</v>
      </c>
      <c r="L13" s="73">
        <v>210733</v>
      </c>
      <c r="M13" s="73">
        <v>28364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3</v>
      </c>
      <c r="C14" s="74" t="s">
        <v>44</v>
      </c>
      <c r="D14" s="73">
        <v>20313.52</v>
      </c>
      <c r="E14" s="72">
        <v>20555.900000000001</v>
      </c>
      <c r="F14" s="76">
        <f t="shared" ref="F14:F20" si="0">(D14-E14)/E14</f>
        <v>-1.1791261876152394E-2</v>
      </c>
      <c r="G14" s="73">
        <v>3843</v>
      </c>
      <c r="H14" s="72">
        <v>188</v>
      </c>
      <c r="I14" s="72">
        <f>G14/H14</f>
        <v>20.441489361702128</v>
      </c>
      <c r="J14" s="72">
        <v>14</v>
      </c>
      <c r="K14" s="72">
        <v>6</v>
      </c>
      <c r="L14" s="73">
        <v>321135</v>
      </c>
      <c r="M14" s="73">
        <v>62241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55</v>
      </c>
      <c r="D15" s="73">
        <v>14950.68</v>
      </c>
      <c r="E15" s="72">
        <v>31317.85</v>
      </c>
      <c r="F15" s="76">
        <f t="shared" si="0"/>
        <v>-0.52261473887894605</v>
      </c>
      <c r="G15" s="73">
        <v>2348</v>
      </c>
      <c r="H15" s="72">
        <v>166</v>
      </c>
      <c r="I15" s="72">
        <f>G15/H15</f>
        <v>14.144578313253012</v>
      </c>
      <c r="J15" s="72">
        <v>9</v>
      </c>
      <c r="K15" s="72">
        <v>4</v>
      </c>
      <c r="L15" s="73">
        <v>277517.78000000003</v>
      </c>
      <c r="M15" s="73">
        <v>38297</v>
      </c>
      <c r="N15" s="71">
        <v>44666</v>
      </c>
      <c r="O15" s="70" t="s">
        <v>56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14162</v>
      </c>
      <c r="E16" s="72">
        <v>19389</v>
      </c>
      <c r="F16" s="76">
        <f t="shared" si="0"/>
        <v>-0.26958584764557225</v>
      </c>
      <c r="G16" s="73">
        <v>2011</v>
      </c>
      <c r="H16" s="72" t="s">
        <v>36</v>
      </c>
      <c r="I16" s="72" t="s">
        <v>36</v>
      </c>
      <c r="J16" s="72">
        <v>11</v>
      </c>
      <c r="K16" s="72">
        <v>3</v>
      </c>
      <c r="L16" s="73">
        <v>64520</v>
      </c>
      <c r="M16" s="73">
        <v>9388</v>
      </c>
      <c r="N16" s="71">
        <v>44673</v>
      </c>
      <c r="O16" s="70" t="s">
        <v>47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2"/>
      <c r="AB16" s="67"/>
      <c r="AC16" s="66"/>
    </row>
    <row r="17" spans="1:29" ht="25.35" customHeight="1">
      <c r="A17" s="69">
        <v>5</v>
      </c>
      <c r="B17" s="69">
        <v>6</v>
      </c>
      <c r="C17" s="74" t="s">
        <v>69</v>
      </c>
      <c r="D17" s="73">
        <v>9981</v>
      </c>
      <c r="E17" s="72">
        <v>12458</v>
      </c>
      <c r="F17" s="76">
        <f t="shared" si="0"/>
        <v>-0.19882806228929203</v>
      </c>
      <c r="G17" s="73">
        <v>2196</v>
      </c>
      <c r="H17" s="72" t="s">
        <v>36</v>
      </c>
      <c r="I17" s="72" t="s">
        <v>36</v>
      </c>
      <c r="J17" s="72">
        <v>14</v>
      </c>
      <c r="K17" s="72">
        <v>2</v>
      </c>
      <c r="L17" s="73">
        <v>24812</v>
      </c>
      <c r="M17" s="73">
        <v>5236</v>
      </c>
      <c r="N17" s="71">
        <v>44680</v>
      </c>
      <c r="O17" s="70" t="s">
        <v>47</v>
      </c>
      <c r="P17" s="67"/>
      <c r="Q17" s="79"/>
      <c r="R17" s="79"/>
      <c r="S17" s="64"/>
      <c r="T17" s="81"/>
      <c r="U17" s="66"/>
      <c r="V17" s="80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51</v>
      </c>
      <c r="D18" s="73">
        <v>9755.76</v>
      </c>
      <c r="E18" s="72">
        <v>17559.009999999998</v>
      </c>
      <c r="F18" s="76">
        <f t="shared" si="0"/>
        <v>-0.44440147821545739</v>
      </c>
      <c r="G18" s="73">
        <v>2462</v>
      </c>
      <c r="H18" s="72">
        <v>102</v>
      </c>
      <c r="I18" s="72">
        <f>G18/H18</f>
        <v>24.137254901960784</v>
      </c>
      <c r="J18" s="72">
        <v>17</v>
      </c>
      <c r="K18" s="72">
        <v>5</v>
      </c>
      <c r="L18" s="73">
        <v>127471.32</v>
      </c>
      <c r="M18" s="73">
        <v>30116</v>
      </c>
      <c r="N18" s="71">
        <v>44659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82">
        <v>7</v>
      </c>
      <c r="C19" s="74" t="s">
        <v>54</v>
      </c>
      <c r="D19" s="73">
        <v>8466.69</v>
      </c>
      <c r="E19" s="72">
        <v>11908.53</v>
      </c>
      <c r="F19" s="76">
        <f t="shared" si="0"/>
        <v>-0.28902307841522001</v>
      </c>
      <c r="G19" s="73">
        <v>1258</v>
      </c>
      <c r="H19" s="72">
        <v>68</v>
      </c>
      <c r="I19" s="72">
        <f>G19/H19</f>
        <v>18.5</v>
      </c>
      <c r="J19" s="72">
        <v>7</v>
      </c>
      <c r="K19" s="72">
        <v>5</v>
      </c>
      <c r="L19" s="73">
        <v>155353</v>
      </c>
      <c r="M19" s="73">
        <v>22384</v>
      </c>
      <c r="N19" s="71">
        <v>44659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  <c r="AA19" s="66"/>
    </row>
    <row r="20" spans="1:29" ht="25.35" customHeight="1">
      <c r="A20" s="69">
        <v>8</v>
      </c>
      <c r="B20" s="69">
        <v>11</v>
      </c>
      <c r="C20" s="74" t="s">
        <v>48</v>
      </c>
      <c r="D20" s="73">
        <v>7315.47</v>
      </c>
      <c r="E20" s="72">
        <v>6774.06</v>
      </c>
      <c r="F20" s="76">
        <f t="shared" si="0"/>
        <v>7.9924004216083089E-2</v>
      </c>
      <c r="G20" s="73">
        <v>1396</v>
      </c>
      <c r="H20" s="72">
        <v>77</v>
      </c>
      <c r="I20" s="72">
        <f>G20/H20</f>
        <v>18.129870129870131</v>
      </c>
      <c r="J20" s="72">
        <v>8</v>
      </c>
      <c r="K20" s="72">
        <v>9</v>
      </c>
      <c r="L20" s="73">
        <v>248065</v>
      </c>
      <c r="M20" s="73">
        <v>49767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73</v>
      </c>
      <c r="D21" s="73">
        <v>6146</v>
      </c>
      <c r="E21" s="72" t="s">
        <v>36</v>
      </c>
      <c r="F21" s="72" t="s">
        <v>36</v>
      </c>
      <c r="G21" s="73">
        <v>1044</v>
      </c>
      <c r="H21" s="72" t="s">
        <v>36</v>
      </c>
      <c r="I21" s="72" t="s">
        <v>36</v>
      </c>
      <c r="J21" s="72">
        <v>18</v>
      </c>
      <c r="K21" s="72">
        <v>1</v>
      </c>
      <c r="L21" s="73">
        <v>6146</v>
      </c>
      <c r="M21" s="73">
        <v>1044</v>
      </c>
      <c r="N21" s="71">
        <v>44687</v>
      </c>
      <c r="O21" s="70" t="s">
        <v>47</v>
      </c>
      <c r="P21" s="67"/>
      <c r="Q21" s="79"/>
      <c r="R21" s="79"/>
      <c r="S21" s="64"/>
      <c r="T21" s="79"/>
      <c r="U21" s="66"/>
      <c r="V21" s="66"/>
      <c r="W21" s="66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69">
        <v>12</v>
      </c>
      <c r="C22" s="74" t="s">
        <v>45</v>
      </c>
      <c r="D22" s="73">
        <v>5838.02</v>
      </c>
      <c r="E22" s="72">
        <v>5845.43</v>
      </c>
      <c r="F22" s="76">
        <f>(D22-E22)/E22</f>
        <v>-1.2676569559467573E-3</v>
      </c>
      <c r="G22" s="73">
        <v>1172</v>
      </c>
      <c r="H22" s="72">
        <v>57</v>
      </c>
      <c r="I22" s="72">
        <f>G22/H22</f>
        <v>20.561403508771932</v>
      </c>
      <c r="J22" s="72">
        <v>7</v>
      </c>
      <c r="K22" s="72">
        <v>8</v>
      </c>
      <c r="L22" s="73">
        <v>155788</v>
      </c>
      <c r="M22" s="73">
        <v>31103</v>
      </c>
      <c r="N22" s="71">
        <v>44638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81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275741.33</v>
      </c>
      <c r="E23" s="68">
        <v>171587.19000000003</v>
      </c>
      <c r="F23" s="22">
        <f>(D23-E23)/E23</f>
        <v>0.60700417088245318</v>
      </c>
      <c r="G23" s="68">
        <f>SUM(G13:G22)</f>
        <v>41764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8</v>
      </c>
      <c r="C25" s="74" t="s">
        <v>61</v>
      </c>
      <c r="D25" s="73">
        <v>4525.38</v>
      </c>
      <c r="E25" s="72">
        <v>9359.34</v>
      </c>
      <c r="F25" s="76">
        <f>(D25-E25)/E25</f>
        <v>-0.51648513677246477</v>
      </c>
      <c r="G25" s="73">
        <v>758</v>
      </c>
      <c r="H25" s="72">
        <v>47</v>
      </c>
      <c r="I25" s="72">
        <f>G25/H25</f>
        <v>16.127659574468087</v>
      </c>
      <c r="J25" s="72">
        <v>11</v>
      </c>
      <c r="K25" s="72">
        <v>2</v>
      </c>
      <c r="L25" s="73">
        <v>13896.72</v>
      </c>
      <c r="M25" s="73">
        <v>2318</v>
      </c>
      <c r="N25" s="71">
        <v>44680</v>
      </c>
      <c r="O25" s="70" t="s">
        <v>50</v>
      </c>
      <c r="P25" s="67"/>
      <c r="Q25" s="79"/>
      <c r="R25" s="79"/>
      <c r="S25" s="64"/>
      <c r="T25" s="79"/>
      <c r="U25" s="66"/>
      <c r="V25" s="80"/>
      <c r="W25" s="80"/>
      <c r="X25" s="66"/>
      <c r="Y25" s="2"/>
      <c r="Z25" s="81"/>
      <c r="AA25" s="66"/>
      <c r="AB25" s="81"/>
      <c r="AC25" s="66"/>
    </row>
    <row r="26" spans="1:29" ht="25.35" customHeight="1">
      <c r="A26" s="69">
        <v>12</v>
      </c>
      <c r="B26" s="69" t="s">
        <v>34</v>
      </c>
      <c r="C26" s="74" t="s">
        <v>112</v>
      </c>
      <c r="D26" s="73">
        <v>4267.2700000000004</v>
      </c>
      <c r="E26" s="72" t="s">
        <v>36</v>
      </c>
      <c r="F26" s="72" t="s">
        <v>36</v>
      </c>
      <c r="G26" s="73">
        <v>657</v>
      </c>
      <c r="H26" s="72">
        <v>117</v>
      </c>
      <c r="I26" s="72">
        <f>G26/H26</f>
        <v>5.615384615384615</v>
      </c>
      <c r="J26" s="72">
        <v>16</v>
      </c>
      <c r="K26" s="72">
        <v>1</v>
      </c>
      <c r="L26" s="73">
        <v>4267</v>
      </c>
      <c r="M26" s="73">
        <v>657</v>
      </c>
      <c r="N26" s="71">
        <v>44687</v>
      </c>
      <c r="O26" s="70" t="s">
        <v>84</v>
      </c>
      <c r="P26" s="67"/>
      <c r="Q26" s="79"/>
      <c r="R26" s="79"/>
      <c r="S26" s="64"/>
      <c r="T26" s="79"/>
      <c r="U26" s="66"/>
      <c r="V26" s="80"/>
      <c r="W26" s="80"/>
      <c r="X26" s="66"/>
      <c r="Y26" s="2"/>
      <c r="Z26" s="81"/>
      <c r="AA26" s="66"/>
      <c r="AB26" s="81"/>
      <c r="AC26" s="66"/>
    </row>
    <row r="27" spans="1:29" ht="25.35" customHeight="1">
      <c r="A27" s="69">
        <v>13</v>
      </c>
      <c r="B27" s="82">
        <v>10</v>
      </c>
      <c r="C27" s="74" t="s">
        <v>64</v>
      </c>
      <c r="D27" s="73">
        <v>3464.86</v>
      </c>
      <c r="E27" s="72">
        <v>8102.29</v>
      </c>
      <c r="F27" s="76">
        <f t="shared" ref="F27:F32" si="1">(D27-E27)/E27</f>
        <v>-0.57236040674920308</v>
      </c>
      <c r="G27" s="73">
        <v>519</v>
      </c>
      <c r="H27" s="72">
        <v>30</v>
      </c>
      <c r="I27" s="72">
        <f>G27/H27</f>
        <v>17.3</v>
      </c>
      <c r="J27" s="72">
        <v>6</v>
      </c>
      <c r="K27" s="72">
        <v>4</v>
      </c>
      <c r="L27" s="73">
        <v>63237</v>
      </c>
      <c r="M27" s="73">
        <v>9695</v>
      </c>
      <c r="N27" s="71">
        <v>44666</v>
      </c>
      <c r="O27" s="70" t="s">
        <v>37</v>
      </c>
      <c r="P27" s="67"/>
      <c r="Q27" s="79"/>
      <c r="R27" s="79"/>
      <c r="S27" s="79"/>
      <c r="U27" s="66"/>
      <c r="V27" s="66"/>
      <c r="W27" s="66"/>
      <c r="X27" s="66"/>
      <c r="Y27" s="2"/>
      <c r="Z27" s="67"/>
      <c r="AA27" s="66"/>
      <c r="AC27" s="66"/>
    </row>
    <row r="28" spans="1:29" ht="25.35" customHeight="1">
      <c r="A28" s="69">
        <v>14</v>
      </c>
      <c r="B28" s="82">
        <v>9</v>
      </c>
      <c r="C28" s="74" t="s">
        <v>71</v>
      </c>
      <c r="D28" s="73">
        <v>3456.11</v>
      </c>
      <c r="E28" s="72">
        <v>9016.26</v>
      </c>
      <c r="F28" s="76">
        <f t="shared" si="1"/>
        <v>-0.61668030868675028</v>
      </c>
      <c r="G28" s="73">
        <v>571</v>
      </c>
      <c r="H28" s="72">
        <v>62</v>
      </c>
      <c r="I28" s="72">
        <f>G28/H28</f>
        <v>9.2096774193548381</v>
      </c>
      <c r="J28" s="72">
        <v>10</v>
      </c>
      <c r="K28" s="72">
        <v>2</v>
      </c>
      <c r="L28" s="73">
        <v>16332</v>
      </c>
      <c r="M28" s="73">
        <v>2509</v>
      </c>
      <c r="N28" s="71">
        <v>44680</v>
      </c>
      <c r="O28" s="70" t="s">
        <v>37</v>
      </c>
      <c r="P28" s="11"/>
      <c r="Q28" s="79"/>
      <c r="R28" s="79"/>
      <c r="S28" s="79"/>
      <c r="T28" s="79"/>
      <c r="U28" s="80"/>
      <c r="V28" s="80"/>
      <c r="W28" s="80"/>
      <c r="X28" s="66"/>
      <c r="Y28" s="81"/>
      <c r="Z28" s="81"/>
      <c r="AA28" s="2"/>
      <c r="AB28" s="66"/>
    </row>
    <row r="29" spans="1:29" ht="25.35" customHeight="1">
      <c r="A29" s="69">
        <v>15</v>
      </c>
      <c r="B29" s="82">
        <v>16</v>
      </c>
      <c r="C29" s="74" t="s">
        <v>100</v>
      </c>
      <c r="D29" s="73">
        <v>3034.5</v>
      </c>
      <c r="E29" s="72">
        <v>3868.91</v>
      </c>
      <c r="F29" s="76">
        <f t="shared" si="1"/>
        <v>-0.21567056354373709</v>
      </c>
      <c r="G29" s="73">
        <v>662</v>
      </c>
      <c r="H29" s="72">
        <v>56</v>
      </c>
      <c r="I29" s="72">
        <f>G29/H29</f>
        <v>11.821428571428571</v>
      </c>
      <c r="J29" s="72">
        <v>7</v>
      </c>
      <c r="K29" s="72">
        <v>3</v>
      </c>
      <c r="L29" s="73">
        <v>31786.65</v>
      </c>
      <c r="M29" s="73">
        <v>6764</v>
      </c>
      <c r="N29" s="71">
        <v>44673</v>
      </c>
      <c r="O29" s="70" t="s">
        <v>101</v>
      </c>
      <c r="P29" s="11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2"/>
      <c r="AB29" s="66"/>
    </row>
    <row r="30" spans="1:29" ht="25.35" customHeight="1">
      <c r="A30" s="69">
        <v>16</v>
      </c>
      <c r="B30" s="69">
        <v>14</v>
      </c>
      <c r="C30" s="74" t="s">
        <v>110</v>
      </c>
      <c r="D30" s="73">
        <v>1864</v>
      </c>
      <c r="E30" s="72">
        <v>4630</v>
      </c>
      <c r="F30" s="76">
        <f t="shared" si="1"/>
        <v>-0.59740820734341249</v>
      </c>
      <c r="G30" s="73">
        <v>265</v>
      </c>
      <c r="H30" s="72" t="s">
        <v>36</v>
      </c>
      <c r="I30" s="72" t="s">
        <v>36</v>
      </c>
      <c r="J30" s="72">
        <v>3</v>
      </c>
      <c r="K30" s="72">
        <v>4</v>
      </c>
      <c r="L30" s="73">
        <v>47053</v>
      </c>
      <c r="M30" s="73">
        <v>7018</v>
      </c>
      <c r="N30" s="71">
        <v>44666</v>
      </c>
      <c r="O30" s="70" t="s">
        <v>47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13</v>
      </c>
      <c r="C31" s="74" t="s">
        <v>89</v>
      </c>
      <c r="D31" s="73">
        <v>1460.64</v>
      </c>
      <c r="E31" s="72">
        <v>5158.6400000000003</v>
      </c>
      <c r="F31" s="76">
        <f t="shared" si="1"/>
        <v>-0.71685560535334891</v>
      </c>
      <c r="G31" s="73">
        <v>228</v>
      </c>
      <c r="H31" s="72">
        <v>24</v>
      </c>
      <c r="I31" s="72">
        <f>G31/H31</f>
        <v>9.5</v>
      </c>
      <c r="J31" s="72">
        <v>6</v>
      </c>
      <c r="K31" s="72">
        <v>3</v>
      </c>
      <c r="L31" s="73">
        <v>29969.77</v>
      </c>
      <c r="M31" s="73">
        <v>4578</v>
      </c>
      <c r="N31" s="71">
        <v>44673</v>
      </c>
      <c r="O31" s="70" t="s">
        <v>41</v>
      </c>
      <c r="P31" s="67"/>
      <c r="Q31" s="79"/>
      <c r="R31" s="79"/>
      <c r="S31" s="64"/>
      <c r="T31" s="79"/>
      <c r="U31" s="66"/>
      <c r="V31" s="80"/>
      <c r="W31" s="80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69">
        <v>17</v>
      </c>
      <c r="C32" s="74" t="s">
        <v>102</v>
      </c>
      <c r="D32" s="73">
        <v>1017</v>
      </c>
      <c r="E32" s="72">
        <v>1559</v>
      </c>
      <c r="F32" s="76">
        <f t="shared" si="1"/>
        <v>-0.34765875561257215</v>
      </c>
      <c r="G32" s="73">
        <v>196</v>
      </c>
      <c r="H32" s="72">
        <v>10</v>
      </c>
      <c r="I32" s="72">
        <f>G32/H32</f>
        <v>19.600000000000001</v>
      </c>
      <c r="J32" s="72">
        <v>4</v>
      </c>
      <c r="K32" s="72">
        <v>3</v>
      </c>
      <c r="L32" s="73">
        <v>10291</v>
      </c>
      <c r="M32" s="73">
        <v>1995</v>
      </c>
      <c r="N32" s="71">
        <v>44673</v>
      </c>
      <c r="O32" s="70" t="s">
        <v>82</v>
      </c>
      <c r="P32" s="67"/>
      <c r="Q32" s="79"/>
      <c r="R32" s="79"/>
      <c r="S32" s="64"/>
      <c r="T32" s="79"/>
      <c r="V32" s="80"/>
      <c r="W32" s="80"/>
      <c r="X32" s="81"/>
      <c r="Y32" s="66"/>
      <c r="Z32" s="2"/>
      <c r="AA32" s="66"/>
      <c r="AB32" s="81"/>
      <c r="AC32" s="66"/>
    </row>
    <row r="33" spans="1:29" ht="25.35" customHeight="1">
      <c r="A33" s="69">
        <v>19</v>
      </c>
      <c r="B33" s="69" t="s">
        <v>58</v>
      </c>
      <c r="C33" s="74" t="s">
        <v>67</v>
      </c>
      <c r="D33" s="73">
        <v>263.49</v>
      </c>
      <c r="E33" s="72" t="s">
        <v>36</v>
      </c>
      <c r="F33" s="72" t="s">
        <v>36</v>
      </c>
      <c r="G33" s="73">
        <v>46</v>
      </c>
      <c r="H33" s="72">
        <v>9</v>
      </c>
      <c r="I33" s="72">
        <f>G33/H33</f>
        <v>5.1111111111111107</v>
      </c>
      <c r="J33" s="72">
        <v>6</v>
      </c>
      <c r="K33" s="72">
        <v>0</v>
      </c>
      <c r="L33" s="73">
        <v>263.49</v>
      </c>
      <c r="M33" s="73">
        <v>46</v>
      </c>
      <c r="N33" s="71" t="s">
        <v>60</v>
      </c>
      <c r="O33" s="70" t="s">
        <v>41</v>
      </c>
      <c r="P33" s="67"/>
      <c r="Q33" s="79"/>
      <c r="R33" s="87"/>
      <c r="S33" s="64"/>
      <c r="T33" s="67"/>
      <c r="U33" s="67"/>
      <c r="V33" s="67"/>
      <c r="W33" s="80"/>
      <c r="X33" s="66"/>
      <c r="Y33" s="81"/>
      <c r="Z33" s="2"/>
      <c r="AA33" s="81"/>
      <c r="AB33" s="66"/>
      <c r="AC33" s="66"/>
    </row>
    <row r="34" spans="1:29" ht="25.35" customHeight="1">
      <c r="A34" s="69">
        <v>20</v>
      </c>
      <c r="B34" s="75" t="s">
        <v>36</v>
      </c>
      <c r="C34" s="74" t="s">
        <v>68</v>
      </c>
      <c r="D34" s="73">
        <v>134</v>
      </c>
      <c r="E34" s="72" t="s">
        <v>36</v>
      </c>
      <c r="F34" s="72" t="s">
        <v>36</v>
      </c>
      <c r="G34" s="73">
        <v>25</v>
      </c>
      <c r="H34" s="72" t="s">
        <v>36</v>
      </c>
      <c r="I34" s="72" t="s">
        <v>36</v>
      </c>
      <c r="J34" s="72">
        <v>1</v>
      </c>
      <c r="K34" s="72">
        <v>11</v>
      </c>
      <c r="L34" s="73">
        <v>17127</v>
      </c>
      <c r="M34" s="73">
        <v>2779</v>
      </c>
      <c r="N34" s="71">
        <v>44603</v>
      </c>
      <c r="O34" s="70" t="s">
        <v>47</v>
      </c>
      <c r="P34" s="67"/>
      <c r="Q34" s="79"/>
      <c r="R34" s="79"/>
      <c r="S34" s="64"/>
      <c r="T34" s="79"/>
      <c r="V34" s="80"/>
      <c r="W34" s="80"/>
      <c r="X34" s="81"/>
      <c r="Y34" s="66"/>
      <c r="Z34" s="2"/>
      <c r="AA34" s="66"/>
      <c r="AB34" s="81"/>
      <c r="AC34" s="66"/>
    </row>
    <row r="35" spans="1:29" ht="25.2" customHeight="1">
      <c r="A35" s="45"/>
      <c r="B35" s="45"/>
      <c r="C35" s="56" t="s">
        <v>66</v>
      </c>
      <c r="D35" s="68">
        <f>SUM(D23:D34)</f>
        <v>299228.58</v>
      </c>
      <c r="E35" s="68">
        <v>206713.72000000006</v>
      </c>
      <c r="F35" s="22">
        <f>(D35-E35)/E35</f>
        <v>0.44755065120979842</v>
      </c>
      <c r="G35" s="68">
        <f>SUM(G23:G34)</f>
        <v>45691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15</v>
      </c>
      <c r="C37" s="74" t="s">
        <v>104</v>
      </c>
      <c r="D37" s="73">
        <v>132</v>
      </c>
      <c r="E37" s="72">
        <v>4147.42</v>
      </c>
      <c r="F37" s="76">
        <f>(D37-E37)/E37</f>
        <v>-0.96817298465069845</v>
      </c>
      <c r="G37" s="73">
        <v>25</v>
      </c>
      <c r="H37" s="72">
        <v>8</v>
      </c>
      <c r="I37" s="72">
        <f>G37/H37</f>
        <v>3.125</v>
      </c>
      <c r="J37" s="72">
        <v>5</v>
      </c>
      <c r="K37" s="72">
        <v>2</v>
      </c>
      <c r="L37" s="73">
        <v>4279</v>
      </c>
      <c r="M37" s="73">
        <v>691</v>
      </c>
      <c r="N37" s="71">
        <v>44680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9" ht="25.35" customHeight="1">
      <c r="A38" s="69">
        <v>22</v>
      </c>
      <c r="B38" s="82">
        <v>21</v>
      </c>
      <c r="C38" s="74" t="s">
        <v>129</v>
      </c>
      <c r="D38" s="73">
        <v>106</v>
      </c>
      <c r="E38" s="72">
        <v>498</v>
      </c>
      <c r="F38" s="76">
        <f>(D38-E38)/E38</f>
        <v>-0.78714859437751006</v>
      </c>
      <c r="G38" s="73">
        <v>20</v>
      </c>
      <c r="H38" s="72">
        <v>1</v>
      </c>
      <c r="I38" s="72">
        <f>G38/H38</f>
        <v>20</v>
      </c>
      <c r="J38" s="72">
        <v>1</v>
      </c>
      <c r="K38" s="72">
        <v>5</v>
      </c>
      <c r="L38" s="73">
        <v>37474.660000000003</v>
      </c>
      <c r="M38" s="73">
        <v>6641</v>
      </c>
      <c r="N38" s="71">
        <v>44659</v>
      </c>
      <c r="O38" s="70" t="s">
        <v>130</v>
      </c>
      <c r="P38" s="67"/>
      <c r="Q38" s="79"/>
      <c r="R38" s="79"/>
      <c r="S38" s="64"/>
      <c r="T38" s="79"/>
      <c r="V38" s="80"/>
      <c r="W38" s="80"/>
      <c r="X38" s="81"/>
      <c r="Y38" s="4"/>
      <c r="Z38" s="2"/>
      <c r="AA38" s="66"/>
      <c r="AB38" s="81"/>
      <c r="AC38" s="66"/>
    </row>
    <row r="39" spans="1:29" ht="25.35" customHeight="1">
      <c r="A39" s="69">
        <v>23</v>
      </c>
      <c r="B39" s="72" t="s">
        <v>36</v>
      </c>
      <c r="C39" s="74" t="s">
        <v>74</v>
      </c>
      <c r="D39" s="73">
        <v>52</v>
      </c>
      <c r="E39" s="72" t="s">
        <v>36</v>
      </c>
      <c r="F39" s="72" t="s">
        <v>36</v>
      </c>
      <c r="G39" s="73">
        <v>10</v>
      </c>
      <c r="H39" s="72">
        <v>1</v>
      </c>
      <c r="I39" s="72">
        <f>G39/H39</f>
        <v>10</v>
      </c>
      <c r="J39" s="72">
        <v>1</v>
      </c>
      <c r="K39" s="72" t="s">
        <v>36</v>
      </c>
      <c r="L39" s="73">
        <v>9509</v>
      </c>
      <c r="M39" s="73">
        <v>1719</v>
      </c>
      <c r="N39" s="71">
        <v>44617</v>
      </c>
      <c r="O39" s="70" t="s">
        <v>37</v>
      </c>
      <c r="P39" s="67"/>
      <c r="Q39" s="79"/>
      <c r="R39" s="87"/>
      <c r="S39" s="87"/>
      <c r="T39" s="87"/>
      <c r="U39" s="4"/>
      <c r="V39" s="4"/>
      <c r="W39" s="4"/>
      <c r="X39" s="2"/>
      <c r="Y39" s="80"/>
      <c r="Z39" s="81"/>
      <c r="AA39" s="81"/>
      <c r="AB39" s="66"/>
      <c r="AC39" s="66"/>
    </row>
    <row r="40" spans="1:29" ht="25.35" customHeight="1">
      <c r="A40" s="69">
        <v>24</v>
      </c>
      <c r="B40" s="72" t="s">
        <v>36</v>
      </c>
      <c r="C40" s="74" t="s">
        <v>131</v>
      </c>
      <c r="D40" s="73">
        <v>20.5</v>
      </c>
      <c r="E40" s="72" t="s">
        <v>36</v>
      </c>
      <c r="F40" s="72" t="s">
        <v>36</v>
      </c>
      <c r="G40" s="73">
        <v>9</v>
      </c>
      <c r="H40" s="72">
        <v>1</v>
      </c>
      <c r="I40" s="72">
        <f>G40/H40</f>
        <v>9</v>
      </c>
      <c r="J40" s="72">
        <v>1</v>
      </c>
      <c r="K40" s="72">
        <v>7</v>
      </c>
      <c r="L40" s="73">
        <v>16735.52</v>
      </c>
      <c r="M40" s="73">
        <v>3450</v>
      </c>
      <c r="N40" s="71">
        <v>44645</v>
      </c>
      <c r="O40" s="70" t="s">
        <v>41</v>
      </c>
      <c r="P40" s="67"/>
      <c r="Q40" s="81"/>
      <c r="R40" s="87"/>
      <c r="S40" s="79"/>
      <c r="T40" s="79"/>
      <c r="U40" s="79"/>
      <c r="V40" s="80"/>
      <c r="W40" s="80"/>
      <c r="X40" s="66"/>
      <c r="Y40" s="81"/>
      <c r="Z40" s="2"/>
      <c r="AA40" s="81"/>
      <c r="AB40" s="66"/>
      <c r="AC40" s="66"/>
    </row>
    <row r="41" spans="1:29" ht="25.35" customHeight="1">
      <c r="A41" s="45"/>
      <c r="B41" s="45"/>
      <c r="C41" s="56" t="s">
        <v>132</v>
      </c>
      <c r="D41" s="68">
        <f>SUM(D35:D40)</f>
        <v>299539.08</v>
      </c>
      <c r="E41" s="68">
        <v>209206.12000000005</v>
      </c>
      <c r="F41" s="22">
        <f t="shared" ref="F41" si="2">(D41-E41)/E41</f>
        <v>0.43178928035183645</v>
      </c>
      <c r="G41" s="68">
        <f>SUM(G35:G40)</f>
        <v>45755</v>
      </c>
      <c r="H41" s="68"/>
      <c r="I41" s="47"/>
      <c r="J41" s="46"/>
      <c r="K41" s="48"/>
      <c r="L41" s="49"/>
      <c r="M41" s="53"/>
      <c r="N41" s="50"/>
      <c r="O41" s="58"/>
      <c r="R41" s="67"/>
    </row>
    <row r="42" spans="1:29" ht="23.1" customHeight="1">
      <c r="W42" s="4"/>
    </row>
    <row r="43" spans="1:29" ht="17.25" customHeight="1"/>
    <row r="54" spans="16:18">
      <c r="R54" s="67"/>
    </row>
    <row r="59" spans="16:18">
      <c r="P59" s="67"/>
    </row>
    <row r="63" spans="16:18" ht="12" customHeight="1"/>
    <row r="73" spans="21:23">
      <c r="U73" s="67"/>
      <c r="V73" s="67"/>
      <c r="W73" s="67"/>
    </row>
  </sheetData>
  <sortState xmlns:xlrd2="http://schemas.microsoft.com/office/spreadsheetml/2017/richdata2" ref="B13:O40">
    <sortCondition descending="1" ref="D13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10" zoomScale="60" zoomScaleNormal="60" workbookViewId="0">
      <selection activeCell="O43" sqref="O43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1.33203125" style="65" bestFit="1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2" style="65" bestFit="1" customWidth="1"/>
    <col min="27" max="27" width="14.44140625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133</v>
      </c>
      <c r="F1" s="34"/>
      <c r="G1" s="34"/>
      <c r="H1" s="34"/>
      <c r="I1" s="34"/>
    </row>
    <row r="2" spans="1:29" ht="19.5" customHeight="1">
      <c r="E2" s="34" t="s">
        <v>134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127</v>
      </c>
      <c r="E6" s="36" t="s">
        <v>135</v>
      </c>
      <c r="F6" s="108"/>
      <c r="G6" s="108" t="s">
        <v>127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AA9" s="67"/>
    </row>
    <row r="10" spans="1:29" ht="21.6">
      <c r="A10" s="105"/>
      <c r="B10" s="105"/>
      <c r="C10" s="108"/>
      <c r="D10" s="36" t="s">
        <v>128</v>
      </c>
      <c r="E10" s="36" t="s">
        <v>136</v>
      </c>
      <c r="F10" s="108"/>
      <c r="G10" s="36" t="s">
        <v>128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AA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AA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AA12" s="2"/>
    </row>
    <row r="13" spans="1:29" ht="25.35" customHeight="1">
      <c r="A13" s="69">
        <v>1</v>
      </c>
      <c r="B13" s="69" t="s">
        <v>58</v>
      </c>
      <c r="C13" s="74" t="s">
        <v>42</v>
      </c>
      <c r="D13" s="73">
        <v>31921.01</v>
      </c>
      <c r="E13" s="72" t="s">
        <v>36</v>
      </c>
      <c r="F13" s="72" t="s">
        <v>36</v>
      </c>
      <c r="G13" s="73">
        <v>4330</v>
      </c>
      <c r="H13" s="72">
        <v>31</v>
      </c>
      <c r="I13" s="72">
        <f>G13/H13</f>
        <v>139.67741935483872</v>
      </c>
      <c r="J13" s="72">
        <v>17</v>
      </c>
      <c r="K13" s="72">
        <v>0</v>
      </c>
      <c r="L13" s="73">
        <v>31921</v>
      </c>
      <c r="M13" s="73">
        <v>4330</v>
      </c>
      <c r="N13" s="71" t="s">
        <v>60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</row>
    <row r="14" spans="1:29" ht="25.35" customHeight="1">
      <c r="A14" s="69">
        <v>2</v>
      </c>
      <c r="B14" s="69">
        <v>1</v>
      </c>
      <c r="C14" s="74" t="s">
        <v>55</v>
      </c>
      <c r="D14" s="73">
        <v>31317.85</v>
      </c>
      <c r="E14" s="72">
        <v>84214.31</v>
      </c>
      <c r="F14" s="76">
        <f>(D14-E14)/E14</f>
        <v>-0.62811724040724193</v>
      </c>
      <c r="G14" s="73">
        <v>4308</v>
      </c>
      <c r="H14" s="72">
        <v>227</v>
      </c>
      <c r="I14" s="72">
        <f>G14/H14</f>
        <v>18.977973568281939</v>
      </c>
      <c r="J14" s="72">
        <v>12</v>
      </c>
      <c r="K14" s="72">
        <v>3</v>
      </c>
      <c r="L14" s="73">
        <v>262529.76</v>
      </c>
      <c r="M14" s="73">
        <v>35940</v>
      </c>
      <c r="N14" s="71">
        <v>44666</v>
      </c>
      <c r="O14" s="70" t="s">
        <v>56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20555.900000000001</v>
      </c>
      <c r="E15" s="72">
        <v>50715.06</v>
      </c>
      <c r="F15" s="76">
        <f>(D15-E15)/E15</f>
        <v>-0.59467858265375206</v>
      </c>
      <c r="G15" s="73">
        <v>3923</v>
      </c>
      <c r="H15" s="72">
        <v>182</v>
      </c>
      <c r="I15" s="72">
        <f>G15/H15</f>
        <v>21.554945054945055</v>
      </c>
      <c r="J15" s="72">
        <v>12</v>
      </c>
      <c r="K15" s="72">
        <v>5</v>
      </c>
      <c r="L15" s="73">
        <v>300822</v>
      </c>
      <c r="M15" s="73">
        <v>58398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66"/>
      <c r="AA15" s="81"/>
      <c r="AB15" s="81"/>
      <c r="AC15" s="66"/>
    </row>
    <row r="16" spans="1:29" ht="25.35" customHeight="1">
      <c r="A16" s="69">
        <v>4</v>
      </c>
      <c r="B16" s="69">
        <v>3</v>
      </c>
      <c r="C16" s="74" t="s">
        <v>53</v>
      </c>
      <c r="D16" s="73">
        <v>19389</v>
      </c>
      <c r="E16" s="72">
        <v>30969</v>
      </c>
      <c r="F16" s="76">
        <f>(D16-E16)/E16</f>
        <v>-0.37392230940618038</v>
      </c>
      <c r="G16" s="73">
        <v>2722</v>
      </c>
      <c r="H16" s="72" t="s">
        <v>36</v>
      </c>
      <c r="I16" s="72" t="s">
        <v>36</v>
      </c>
      <c r="J16" s="72">
        <v>13</v>
      </c>
      <c r="K16" s="72">
        <v>2</v>
      </c>
      <c r="L16" s="73">
        <v>50358</v>
      </c>
      <c r="M16" s="73">
        <v>7377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66"/>
      <c r="AA16" s="81"/>
      <c r="AB16" s="81"/>
      <c r="AC16" s="66"/>
    </row>
    <row r="17" spans="1:29" ht="25.35" customHeight="1">
      <c r="A17" s="69">
        <v>5</v>
      </c>
      <c r="B17" s="82">
        <v>9</v>
      </c>
      <c r="C17" s="74" t="s">
        <v>51</v>
      </c>
      <c r="D17" s="73">
        <v>17559.009999999998</v>
      </c>
      <c r="E17" s="72">
        <v>18019.93</v>
      </c>
      <c r="F17" s="76">
        <f>(D17-E17)/E17</f>
        <v>-2.5578345753840437E-2</v>
      </c>
      <c r="G17" s="73">
        <v>4531</v>
      </c>
      <c r="H17" s="72">
        <v>126</v>
      </c>
      <c r="I17" s="72">
        <f>G17/H17</f>
        <v>35.960317460317462</v>
      </c>
      <c r="J17" s="72">
        <v>17</v>
      </c>
      <c r="K17" s="72">
        <v>4</v>
      </c>
      <c r="L17" s="73">
        <v>116231.57</v>
      </c>
      <c r="M17" s="73">
        <v>27416</v>
      </c>
      <c r="N17" s="71">
        <v>44659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66"/>
      <c r="AA17" s="81"/>
    </row>
    <row r="18" spans="1:29" ht="25.35" customHeight="1">
      <c r="A18" s="69">
        <v>6</v>
      </c>
      <c r="B18" s="69" t="s">
        <v>34</v>
      </c>
      <c r="C18" s="74" t="s">
        <v>69</v>
      </c>
      <c r="D18" s="73">
        <v>12458</v>
      </c>
      <c r="E18" s="72" t="s">
        <v>36</v>
      </c>
      <c r="F18" s="72" t="s">
        <v>36</v>
      </c>
      <c r="G18" s="73">
        <v>2594</v>
      </c>
      <c r="H18" s="72" t="s">
        <v>36</v>
      </c>
      <c r="I18" s="72" t="s">
        <v>36</v>
      </c>
      <c r="J18" s="72">
        <v>17</v>
      </c>
      <c r="K18" s="72">
        <v>1</v>
      </c>
      <c r="L18" s="73">
        <v>14831</v>
      </c>
      <c r="M18" s="73">
        <v>3040</v>
      </c>
      <c r="N18" s="71">
        <v>44680</v>
      </c>
      <c r="O18" s="70" t="s">
        <v>47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66"/>
      <c r="AA18" s="2"/>
      <c r="AB18" s="81"/>
      <c r="AC18" s="66"/>
    </row>
    <row r="19" spans="1:29" ht="25.35" customHeight="1">
      <c r="A19" s="69">
        <v>7</v>
      </c>
      <c r="B19" s="69">
        <v>4</v>
      </c>
      <c r="C19" s="74" t="s">
        <v>54</v>
      </c>
      <c r="D19" s="73">
        <v>11908.53</v>
      </c>
      <c r="E19" s="72">
        <v>23904.23</v>
      </c>
      <c r="F19" s="76">
        <f>(D19-E19)/E19</f>
        <v>-0.50182331746305986</v>
      </c>
      <c r="G19" s="73">
        <v>1809</v>
      </c>
      <c r="H19" s="72">
        <v>91</v>
      </c>
      <c r="I19" s="72">
        <f>G19/H19</f>
        <v>19.87912087912088</v>
      </c>
      <c r="J19" s="72">
        <v>8</v>
      </c>
      <c r="K19" s="72">
        <v>4</v>
      </c>
      <c r="L19" s="73">
        <v>146886</v>
      </c>
      <c r="M19" s="73">
        <v>21126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66"/>
      <c r="AA19" s="2"/>
      <c r="AB19" s="81"/>
      <c r="AC19" s="66"/>
    </row>
    <row r="20" spans="1:29" ht="25.35" customHeight="1">
      <c r="A20" s="69">
        <v>8</v>
      </c>
      <c r="B20" s="69" t="s">
        <v>34</v>
      </c>
      <c r="C20" s="74" t="s">
        <v>61</v>
      </c>
      <c r="D20" s="73">
        <v>9359.34</v>
      </c>
      <c r="E20" s="72" t="s">
        <v>36</v>
      </c>
      <c r="F20" s="72" t="s">
        <v>36</v>
      </c>
      <c r="G20" s="73">
        <v>1558</v>
      </c>
      <c r="H20" s="72">
        <v>101</v>
      </c>
      <c r="I20" s="72">
        <f>G20/H20</f>
        <v>15.425742574257425</v>
      </c>
      <c r="J20" s="72">
        <v>17</v>
      </c>
      <c r="K20" s="72">
        <v>1</v>
      </c>
      <c r="L20" s="73">
        <v>9359.34</v>
      </c>
      <c r="M20" s="73">
        <v>1558</v>
      </c>
      <c r="N20" s="71">
        <v>44680</v>
      </c>
      <c r="O20" s="70" t="s">
        <v>50</v>
      </c>
      <c r="P20" s="67"/>
      <c r="Q20" s="79"/>
      <c r="R20" s="79"/>
      <c r="S20" s="64"/>
      <c r="T20" s="79"/>
      <c r="U20" s="66"/>
      <c r="V20" s="80"/>
      <c r="W20" s="80"/>
      <c r="X20" s="66"/>
      <c r="Y20" s="2"/>
      <c r="Z20" s="66"/>
      <c r="AA20" s="81"/>
      <c r="AB20" s="81"/>
      <c r="AC20" s="66"/>
    </row>
    <row r="21" spans="1:29" ht="25.35" customHeight="1">
      <c r="A21" s="69">
        <v>9</v>
      </c>
      <c r="B21" s="69" t="s">
        <v>34</v>
      </c>
      <c r="C21" s="74" t="s">
        <v>71</v>
      </c>
      <c r="D21" s="73">
        <v>9016.26</v>
      </c>
      <c r="E21" s="72" t="s">
        <v>36</v>
      </c>
      <c r="F21" s="72" t="s">
        <v>36</v>
      </c>
      <c r="G21" s="73">
        <v>1456</v>
      </c>
      <c r="H21" s="72">
        <v>170</v>
      </c>
      <c r="I21" s="72">
        <f>G21/H21</f>
        <v>8.5647058823529409</v>
      </c>
      <c r="J21" s="72">
        <v>16</v>
      </c>
      <c r="K21" s="72">
        <v>1</v>
      </c>
      <c r="L21" s="73">
        <v>12876</v>
      </c>
      <c r="M21" s="73">
        <v>1938</v>
      </c>
      <c r="N21" s="71">
        <v>44680</v>
      </c>
      <c r="O21" s="70" t="s">
        <v>37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64</v>
      </c>
      <c r="D22" s="73">
        <v>8102.29</v>
      </c>
      <c r="E22" s="72">
        <v>21520.77</v>
      </c>
      <c r="F22" s="76">
        <f>(D22-E22)/E22</f>
        <v>-0.62351300627254502</v>
      </c>
      <c r="G22" s="73">
        <v>1214</v>
      </c>
      <c r="H22" s="72">
        <v>53</v>
      </c>
      <c r="I22" s="72">
        <f>G22/H22</f>
        <v>22.90566037735849</v>
      </c>
      <c r="J22" s="72">
        <v>10</v>
      </c>
      <c r="K22" s="72">
        <v>3</v>
      </c>
      <c r="L22" s="73">
        <v>59772</v>
      </c>
      <c r="M22" s="73">
        <v>9176</v>
      </c>
      <c r="N22" s="71">
        <v>44666</v>
      </c>
      <c r="O22" s="70" t="s">
        <v>37</v>
      </c>
      <c r="P22" s="67"/>
      <c r="Q22" s="79"/>
      <c r="R22" s="79"/>
      <c r="S22" s="64"/>
      <c r="T22" s="79"/>
      <c r="U22" s="66"/>
      <c r="V22" s="80"/>
      <c r="W22" s="80"/>
      <c r="X22" s="66"/>
      <c r="Y22" s="2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171587.19000000003</v>
      </c>
      <c r="E23" s="68">
        <f t="shared" ref="E23:G23" si="0">SUM(E13:E22)</f>
        <v>229343.3</v>
      </c>
      <c r="F23" s="22">
        <f>(D23-E23)/E23</f>
        <v>-0.25183255843968394</v>
      </c>
      <c r="G23" s="68">
        <f t="shared" si="0"/>
        <v>28445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2">
        <v>8</v>
      </c>
      <c r="C25" s="74" t="s">
        <v>48</v>
      </c>
      <c r="D25" s="73">
        <v>6774.06</v>
      </c>
      <c r="E25" s="72">
        <v>19243.41</v>
      </c>
      <c r="F25" s="76">
        <f>(D25-E25)/E25</f>
        <v>-0.64798026960918043</v>
      </c>
      <c r="G25" s="73">
        <v>1332</v>
      </c>
      <c r="H25" s="72">
        <v>88</v>
      </c>
      <c r="I25" s="72">
        <f>G25/H25</f>
        <v>15.136363636363637</v>
      </c>
      <c r="J25" s="72">
        <v>10</v>
      </c>
      <c r="K25" s="72">
        <v>8</v>
      </c>
      <c r="L25" s="73">
        <v>240749</v>
      </c>
      <c r="M25" s="73">
        <v>48371</v>
      </c>
      <c r="N25" s="71">
        <v>44631</v>
      </c>
      <c r="O25" s="70" t="s">
        <v>43</v>
      </c>
      <c r="P25" s="67"/>
      <c r="Q25" s="79"/>
      <c r="R25" s="79"/>
      <c r="S25" s="79"/>
      <c r="U25" s="66"/>
      <c r="V25" s="66"/>
      <c r="W25" s="66"/>
      <c r="X25" s="66"/>
      <c r="Y25" s="2"/>
      <c r="Z25" s="66"/>
      <c r="AA25" s="67"/>
      <c r="AC25" s="66"/>
    </row>
    <row r="26" spans="1:29" ht="25.35" customHeight="1">
      <c r="A26" s="69">
        <v>12</v>
      </c>
      <c r="B26" s="82">
        <v>11</v>
      </c>
      <c r="C26" s="74" t="s">
        <v>45</v>
      </c>
      <c r="D26" s="73">
        <v>5845.43</v>
      </c>
      <c r="E26" s="72">
        <v>13419.8</v>
      </c>
      <c r="F26" s="76">
        <f>(D26-E26)/E26</f>
        <v>-0.5644175024963114</v>
      </c>
      <c r="G26" s="73">
        <v>1172</v>
      </c>
      <c r="H26" s="72">
        <v>63</v>
      </c>
      <c r="I26" s="72">
        <f>G26/H26</f>
        <v>18.603174603174605</v>
      </c>
      <c r="J26" s="72">
        <v>8</v>
      </c>
      <c r="K26" s="72">
        <v>7</v>
      </c>
      <c r="L26" s="73">
        <v>149950</v>
      </c>
      <c r="M26" s="73">
        <v>29931</v>
      </c>
      <c r="N26" s="71">
        <v>44638</v>
      </c>
      <c r="O26" s="70" t="s">
        <v>37</v>
      </c>
      <c r="P26" s="11"/>
      <c r="Q26" s="79"/>
      <c r="R26" s="79"/>
      <c r="S26" s="79"/>
      <c r="T26" s="79"/>
      <c r="U26" s="80"/>
      <c r="V26" s="80"/>
      <c r="W26" s="80"/>
      <c r="X26" s="66"/>
      <c r="Y26" s="81"/>
      <c r="Z26" s="2"/>
      <c r="AA26" s="81"/>
      <c r="AB26" s="66"/>
    </row>
    <row r="27" spans="1:29" ht="25.35" customHeight="1">
      <c r="A27" s="69">
        <v>13</v>
      </c>
      <c r="B27" s="69">
        <v>6</v>
      </c>
      <c r="C27" s="74" t="s">
        <v>89</v>
      </c>
      <c r="D27" s="73">
        <v>5158.6400000000003</v>
      </c>
      <c r="E27" s="72">
        <v>21312.58</v>
      </c>
      <c r="F27" s="76">
        <f>(D27-E27)/E27</f>
        <v>-0.75795328392902228</v>
      </c>
      <c r="G27" s="73">
        <v>832</v>
      </c>
      <c r="H27" s="72">
        <v>60</v>
      </c>
      <c r="I27" s="72">
        <f>G27/H27</f>
        <v>13.866666666666667</v>
      </c>
      <c r="J27" s="72">
        <v>12</v>
      </c>
      <c r="K27" s="72">
        <v>2</v>
      </c>
      <c r="L27" s="73">
        <v>28380.69</v>
      </c>
      <c r="M27" s="73">
        <v>4316</v>
      </c>
      <c r="N27" s="71">
        <v>44673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81"/>
      <c r="Y27" s="66"/>
      <c r="Z27" s="66"/>
      <c r="AA27" s="2"/>
      <c r="AB27" s="81"/>
      <c r="AC27" s="66"/>
    </row>
    <row r="28" spans="1:29" ht="25.35" customHeight="1">
      <c r="A28" s="69">
        <v>14</v>
      </c>
      <c r="B28" s="69">
        <v>10</v>
      </c>
      <c r="C28" s="74" t="s">
        <v>110</v>
      </c>
      <c r="D28" s="73">
        <v>4630</v>
      </c>
      <c r="E28" s="72">
        <v>14834</v>
      </c>
      <c r="F28" s="76">
        <f>(D28-E28)/E28</f>
        <v>-0.68787919644060946</v>
      </c>
      <c r="G28" s="73">
        <v>665</v>
      </c>
      <c r="H28" s="72" t="s">
        <v>36</v>
      </c>
      <c r="I28" s="72" t="s">
        <v>36</v>
      </c>
      <c r="J28" s="72">
        <v>6</v>
      </c>
      <c r="K28" s="72">
        <v>3</v>
      </c>
      <c r="L28" s="73">
        <v>45189</v>
      </c>
      <c r="M28" s="73">
        <v>6753</v>
      </c>
      <c r="N28" s="71">
        <v>44666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81"/>
      <c r="Y28" s="66"/>
      <c r="Z28" s="66"/>
      <c r="AA28" s="2"/>
      <c r="AB28" s="81"/>
      <c r="AC28" s="66"/>
    </row>
    <row r="29" spans="1:29" ht="25.35" customHeight="1">
      <c r="A29" s="69">
        <v>15</v>
      </c>
      <c r="B29" s="69" t="s">
        <v>34</v>
      </c>
      <c r="C29" s="74" t="s">
        <v>104</v>
      </c>
      <c r="D29" s="73">
        <v>4147.42</v>
      </c>
      <c r="E29" s="72" t="s">
        <v>36</v>
      </c>
      <c r="F29" s="72" t="s">
        <v>36</v>
      </c>
      <c r="G29" s="73">
        <v>666</v>
      </c>
      <c r="H29" s="72">
        <v>119</v>
      </c>
      <c r="I29" s="72">
        <f t="shared" ref="I29:I34" si="1">G29/H29</f>
        <v>5.5966386554621845</v>
      </c>
      <c r="J29" s="72">
        <v>16</v>
      </c>
      <c r="K29" s="72">
        <v>1</v>
      </c>
      <c r="L29" s="73">
        <v>4147</v>
      </c>
      <c r="M29" s="73">
        <v>666</v>
      </c>
      <c r="N29" s="71">
        <v>44680</v>
      </c>
      <c r="O29" s="70" t="s">
        <v>84</v>
      </c>
      <c r="P29" s="67"/>
      <c r="Q29" s="79"/>
      <c r="R29" s="79"/>
      <c r="S29" s="64"/>
      <c r="T29" s="79"/>
      <c r="V29" s="80"/>
      <c r="W29" s="80"/>
      <c r="X29" s="81"/>
      <c r="Y29" s="66"/>
      <c r="Z29" s="66"/>
      <c r="AA29" s="2"/>
      <c r="AB29" s="81"/>
      <c r="AC29" s="66"/>
    </row>
    <row r="30" spans="1:29" ht="25.35" customHeight="1">
      <c r="A30" s="69">
        <v>16</v>
      </c>
      <c r="B30" s="69">
        <v>7</v>
      </c>
      <c r="C30" s="74" t="s">
        <v>100</v>
      </c>
      <c r="D30" s="73">
        <v>3868.91</v>
      </c>
      <c r="E30" s="72">
        <v>20028.45</v>
      </c>
      <c r="F30" s="76">
        <f>(D30-E30)/E30</f>
        <v>-0.80682928534160159</v>
      </c>
      <c r="G30" s="73">
        <v>818</v>
      </c>
      <c r="H30" s="72">
        <v>78</v>
      </c>
      <c r="I30" s="72">
        <f t="shared" si="1"/>
        <v>10.487179487179487</v>
      </c>
      <c r="J30" s="72">
        <v>11</v>
      </c>
      <c r="K30" s="72">
        <v>2</v>
      </c>
      <c r="L30" s="73">
        <v>28710.95</v>
      </c>
      <c r="M30" s="73">
        <v>6093</v>
      </c>
      <c r="N30" s="71">
        <v>44673</v>
      </c>
      <c r="O30" s="70" t="s">
        <v>101</v>
      </c>
      <c r="P30" s="67"/>
      <c r="Q30" s="79"/>
      <c r="R30" s="87"/>
      <c r="S30" s="64"/>
      <c r="T30" s="67"/>
      <c r="U30" s="67"/>
      <c r="V30" s="67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12</v>
      </c>
      <c r="C31" s="74" t="s">
        <v>102</v>
      </c>
      <c r="D31" s="73">
        <v>1559</v>
      </c>
      <c r="E31" s="72">
        <v>7830</v>
      </c>
      <c r="F31" s="76">
        <f>(D31-E31)/E31</f>
        <v>-0.80089399744572154</v>
      </c>
      <c r="G31" s="73">
        <v>342</v>
      </c>
      <c r="H31" s="72">
        <v>6</v>
      </c>
      <c r="I31" s="72">
        <f t="shared" si="1"/>
        <v>57</v>
      </c>
      <c r="J31" s="72">
        <v>2</v>
      </c>
      <c r="K31" s="72">
        <v>2</v>
      </c>
      <c r="L31" s="73">
        <v>9245</v>
      </c>
      <c r="M31" s="73">
        <v>1794</v>
      </c>
      <c r="N31" s="71">
        <v>44673</v>
      </c>
      <c r="O31" s="70" t="s">
        <v>82</v>
      </c>
      <c r="P31" s="67"/>
      <c r="Q31" s="79"/>
      <c r="R31" s="79"/>
      <c r="S31" s="64"/>
      <c r="T31" s="79"/>
      <c r="V31" s="80"/>
      <c r="W31" s="80"/>
      <c r="X31" s="81"/>
      <c r="Y31" s="66"/>
      <c r="Z31" s="66"/>
      <c r="AA31" s="2"/>
      <c r="AB31" s="81"/>
      <c r="AC31" s="66"/>
    </row>
    <row r="32" spans="1:29" ht="25.35" customHeight="1">
      <c r="A32" s="69">
        <v>18</v>
      </c>
      <c r="B32" s="82">
        <v>15</v>
      </c>
      <c r="C32" s="74" t="s">
        <v>137</v>
      </c>
      <c r="D32" s="73">
        <v>1317.06</v>
      </c>
      <c r="E32" s="72">
        <v>4054.9</v>
      </c>
      <c r="F32" s="76">
        <f>(D32-E32)/E32</f>
        <v>-0.67519297639892473</v>
      </c>
      <c r="G32" s="73">
        <v>239</v>
      </c>
      <c r="H32" s="72">
        <v>16</v>
      </c>
      <c r="I32" s="72">
        <f t="shared" si="1"/>
        <v>14.9375</v>
      </c>
      <c r="J32" s="72">
        <v>2</v>
      </c>
      <c r="K32" s="72">
        <v>9</v>
      </c>
      <c r="L32" s="73">
        <v>367761.1</v>
      </c>
      <c r="M32" s="73">
        <v>52593</v>
      </c>
      <c r="N32" s="71">
        <v>44624</v>
      </c>
      <c r="O32" s="70" t="s">
        <v>56</v>
      </c>
      <c r="P32" s="67"/>
      <c r="Q32" s="79"/>
      <c r="R32" s="79"/>
      <c r="S32" s="79"/>
      <c r="T32" s="79"/>
      <c r="V32" s="67"/>
      <c r="W32" s="80"/>
      <c r="X32" s="2"/>
      <c r="Y32" s="81"/>
      <c r="Z32" s="81"/>
      <c r="AA32" s="80"/>
      <c r="AB32" s="66"/>
      <c r="AC32" s="66"/>
    </row>
    <row r="33" spans="1:29" ht="25.35" customHeight="1">
      <c r="A33" s="69">
        <v>19</v>
      </c>
      <c r="B33" s="69" t="s">
        <v>34</v>
      </c>
      <c r="C33" s="74" t="s">
        <v>138</v>
      </c>
      <c r="D33" s="73">
        <v>1197</v>
      </c>
      <c r="E33" s="72" t="s">
        <v>36</v>
      </c>
      <c r="F33" s="72" t="s">
        <v>36</v>
      </c>
      <c r="G33" s="73">
        <v>258</v>
      </c>
      <c r="H33" s="72">
        <v>5</v>
      </c>
      <c r="I33" s="72">
        <f t="shared" si="1"/>
        <v>51.6</v>
      </c>
      <c r="J33" s="72">
        <v>4</v>
      </c>
      <c r="K33" s="72">
        <v>1</v>
      </c>
      <c r="L33" s="73">
        <v>1197</v>
      </c>
      <c r="M33" s="73">
        <v>258</v>
      </c>
      <c r="N33" s="71">
        <v>44680</v>
      </c>
      <c r="O33" s="70" t="s">
        <v>139</v>
      </c>
      <c r="P33" s="11" t="s">
        <v>140</v>
      </c>
      <c r="Q33" s="79"/>
      <c r="R33" s="79"/>
      <c r="S33" s="64"/>
      <c r="T33" s="79"/>
      <c r="V33" s="80"/>
      <c r="W33" s="4"/>
      <c r="X33" s="2"/>
      <c r="Y33" s="81"/>
      <c r="Z33" s="81"/>
      <c r="AA33" s="80"/>
      <c r="AB33" s="66"/>
      <c r="AC33" s="66"/>
    </row>
    <row r="34" spans="1:29" ht="25.35" customHeight="1">
      <c r="A34" s="69">
        <v>20</v>
      </c>
      <c r="B34" s="69">
        <v>19</v>
      </c>
      <c r="C34" s="74" t="s">
        <v>141</v>
      </c>
      <c r="D34" s="73">
        <v>629.01</v>
      </c>
      <c r="E34" s="72">
        <v>1836.53</v>
      </c>
      <c r="F34" s="76">
        <f>(D34-E34)/E34</f>
        <v>-0.65750083037031792</v>
      </c>
      <c r="G34" s="73">
        <v>113</v>
      </c>
      <c r="H34" s="72">
        <v>11</v>
      </c>
      <c r="I34" s="72">
        <f t="shared" si="1"/>
        <v>10.272727272727273</v>
      </c>
      <c r="J34" s="72">
        <v>2</v>
      </c>
      <c r="K34" s="72">
        <v>11</v>
      </c>
      <c r="L34" s="73">
        <v>247402.6</v>
      </c>
      <c r="M34" s="73">
        <v>36108</v>
      </c>
      <c r="N34" s="71">
        <v>44610</v>
      </c>
      <c r="O34" s="70" t="s">
        <v>142</v>
      </c>
      <c r="P34" s="67"/>
      <c r="Q34" s="81"/>
      <c r="R34" s="87"/>
      <c r="S34" s="79"/>
      <c r="T34" s="79"/>
      <c r="U34" s="79"/>
      <c r="V34" s="80"/>
      <c r="W34" s="80"/>
      <c r="X34" s="66"/>
      <c r="Y34" s="81"/>
      <c r="Z34" s="81"/>
      <c r="AA34" s="2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206713.72000000006</v>
      </c>
      <c r="E35" s="68">
        <f t="shared" ref="E35:G35" si="2">SUM(E23:E34)</f>
        <v>331902.97000000003</v>
      </c>
      <c r="F35" s="22">
        <f>(D35-E35)/E35</f>
        <v>-0.3771862903185228</v>
      </c>
      <c r="G35" s="68">
        <f t="shared" si="2"/>
        <v>34882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14</v>
      </c>
      <c r="C37" s="74" t="s">
        <v>129</v>
      </c>
      <c r="D37" s="73">
        <v>498</v>
      </c>
      <c r="E37" s="72">
        <v>4348.54</v>
      </c>
      <c r="F37" s="76">
        <f t="shared" ref="F37:F42" si="3">(D37-E37)/E37</f>
        <v>-0.88547880438032078</v>
      </c>
      <c r="G37" s="73">
        <v>91</v>
      </c>
      <c r="H37" s="72">
        <v>5</v>
      </c>
      <c r="I37" s="72">
        <f t="shared" ref="I37:I46" si="4">G37/H37</f>
        <v>18.2</v>
      </c>
      <c r="J37" s="72">
        <v>4</v>
      </c>
      <c r="K37" s="72">
        <v>4</v>
      </c>
      <c r="L37" s="73">
        <v>37368.660000000003</v>
      </c>
      <c r="M37" s="73">
        <v>6621</v>
      </c>
      <c r="N37" s="71">
        <v>44659</v>
      </c>
      <c r="O37" s="70" t="s">
        <v>130</v>
      </c>
      <c r="P37" s="67"/>
      <c r="Q37" s="81"/>
      <c r="R37" s="87"/>
      <c r="S37" s="79"/>
      <c r="T37" s="79"/>
      <c r="U37" s="79"/>
      <c r="V37" s="80"/>
      <c r="W37" s="80"/>
      <c r="X37" s="66"/>
      <c r="Y37" s="81"/>
      <c r="Z37" s="81"/>
      <c r="AA37" s="2"/>
      <c r="AB37" s="66"/>
      <c r="AC37" s="66"/>
    </row>
    <row r="38" spans="1:29" ht="25.35" customHeight="1">
      <c r="A38" s="69">
        <v>22</v>
      </c>
      <c r="B38" s="69">
        <v>13</v>
      </c>
      <c r="C38" s="74" t="s">
        <v>143</v>
      </c>
      <c r="D38" s="73">
        <v>390</v>
      </c>
      <c r="E38" s="72">
        <v>7591</v>
      </c>
      <c r="F38" s="76">
        <f t="shared" si="3"/>
        <v>-0.94862336978000261</v>
      </c>
      <c r="G38" s="73">
        <v>72</v>
      </c>
      <c r="H38" s="72">
        <v>2</v>
      </c>
      <c r="I38" s="72">
        <f t="shared" si="4"/>
        <v>36</v>
      </c>
      <c r="J38" s="72">
        <v>2</v>
      </c>
      <c r="K38" s="72">
        <v>2</v>
      </c>
      <c r="L38" s="73">
        <v>7981</v>
      </c>
      <c r="M38" s="73">
        <v>1136</v>
      </c>
      <c r="N38" s="71">
        <v>44673</v>
      </c>
      <c r="O38" s="70" t="s">
        <v>139</v>
      </c>
      <c r="P38" s="11" t="s">
        <v>140</v>
      </c>
      <c r="Q38" s="79"/>
      <c r="R38" s="87"/>
      <c r="S38" s="87"/>
      <c r="T38" s="79"/>
      <c r="V38" s="67"/>
      <c r="W38" s="66"/>
      <c r="X38" s="2"/>
      <c r="Y38" s="2"/>
      <c r="Z38" s="67"/>
      <c r="AA38" s="66"/>
      <c r="AC38" s="66"/>
    </row>
    <row r="39" spans="1:29" ht="25.35" customHeight="1">
      <c r="A39" s="69">
        <v>23</v>
      </c>
      <c r="B39" s="69">
        <v>20</v>
      </c>
      <c r="C39" s="74" t="s">
        <v>119</v>
      </c>
      <c r="D39" s="73">
        <v>370</v>
      </c>
      <c r="E39" s="72">
        <v>575</v>
      </c>
      <c r="F39" s="76">
        <f t="shared" si="3"/>
        <v>-0.35652173913043478</v>
      </c>
      <c r="G39" s="73">
        <v>85</v>
      </c>
      <c r="H39" s="72">
        <v>4</v>
      </c>
      <c r="I39" s="72">
        <f t="shared" si="4"/>
        <v>21.25</v>
      </c>
      <c r="J39" s="72">
        <v>2</v>
      </c>
      <c r="K39" s="72">
        <v>11</v>
      </c>
      <c r="L39" s="73">
        <v>140250.45000000001</v>
      </c>
      <c r="M39" s="73">
        <v>23548</v>
      </c>
      <c r="N39" s="71">
        <v>44610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0"/>
      <c r="X39" s="66"/>
      <c r="Y39" s="2"/>
      <c r="Z39" s="81"/>
      <c r="AA39" s="81"/>
      <c r="AB39" s="66"/>
    </row>
    <row r="40" spans="1:29" ht="25.35" customHeight="1">
      <c r="A40" s="69">
        <v>24</v>
      </c>
      <c r="B40" s="82">
        <v>25</v>
      </c>
      <c r="C40" s="74" t="s">
        <v>144</v>
      </c>
      <c r="D40" s="73">
        <v>337.1</v>
      </c>
      <c r="E40" s="72">
        <v>133.6</v>
      </c>
      <c r="F40" s="76">
        <f t="shared" si="3"/>
        <v>1.5232035928143715</v>
      </c>
      <c r="G40" s="73">
        <v>74</v>
      </c>
      <c r="H40" s="72">
        <v>3</v>
      </c>
      <c r="I40" s="72">
        <f t="shared" si="4"/>
        <v>24.666666666666668</v>
      </c>
      <c r="J40" s="72">
        <v>2</v>
      </c>
      <c r="K40" s="72">
        <v>11</v>
      </c>
      <c r="L40" s="73">
        <v>62071.040000000001</v>
      </c>
      <c r="M40" s="73">
        <v>12907</v>
      </c>
      <c r="N40" s="71">
        <v>44610</v>
      </c>
      <c r="O40" s="70" t="s">
        <v>50</v>
      </c>
      <c r="P40" s="67"/>
      <c r="Q40" s="2"/>
      <c r="R40" s="81"/>
      <c r="S40" s="66"/>
      <c r="T40" s="66"/>
      <c r="V40" s="67"/>
      <c r="W40" s="67"/>
      <c r="X40" s="67"/>
      <c r="Y40" s="66"/>
      <c r="AA40" s="66"/>
    </row>
    <row r="41" spans="1:29" ht="25.35" customHeight="1">
      <c r="A41" s="69">
        <v>25</v>
      </c>
      <c r="B41" s="32">
        <v>34</v>
      </c>
      <c r="C41" s="74" t="s">
        <v>145</v>
      </c>
      <c r="D41" s="73">
        <v>322.5</v>
      </c>
      <c r="E41" s="72">
        <v>38</v>
      </c>
      <c r="F41" s="76">
        <f t="shared" si="3"/>
        <v>7.4868421052631575</v>
      </c>
      <c r="G41" s="73">
        <v>86</v>
      </c>
      <c r="H41" s="72">
        <v>1</v>
      </c>
      <c r="I41" s="72">
        <f t="shared" si="4"/>
        <v>86</v>
      </c>
      <c r="J41" s="72">
        <v>1</v>
      </c>
      <c r="K41" s="72" t="s">
        <v>36</v>
      </c>
      <c r="L41" s="73">
        <v>30151.53</v>
      </c>
      <c r="M41" s="73">
        <v>4944</v>
      </c>
      <c r="N41" s="71">
        <v>44631</v>
      </c>
      <c r="O41" s="70" t="s">
        <v>41</v>
      </c>
      <c r="P41" s="67"/>
      <c r="Q41" s="79"/>
      <c r="R41" s="79"/>
      <c r="S41" s="64"/>
      <c r="T41" s="79"/>
      <c r="V41" s="80"/>
      <c r="W41" s="4"/>
      <c r="X41" s="2"/>
      <c r="Y41" s="81"/>
      <c r="Z41" s="81"/>
      <c r="AA41" s="80"/>
      <c r="AB41" s="66"/>
      <c r="AC41" s="66"/>
    </row>
    <row r="42" spans="1:29" ht="25.35" customHeight="1">
      <c r="A42" s="69">
        <v>26</v>
      </c>
      <c r="B42" s="69">
        <v>18</v>
      </c>
      <c r="C42" s="74" t="s">
        <v>146</v>
      </c>
      <c r="D42" s="73">
        <v>233.3</v>
      </c>
      <c r="E42" s="72">
        <v>2305.5500000000002</v>
      </c>
      <c r="F42" s="76">
        <f t="shared" si="3"/>
        <v>-0.89880939472143295</v>
      </c>
      <c r="G42" s="73">
        <v>34</v>
      </c>
      <c r="H42" s="72">
        <v>2</v>
      </c>
      <c r="I42" s="72">
        <f t="shared" si="4"/>
        <v>17</v>
      </c>
      <c r="J42" s="72">
        <v>1</v>
      </c>
      <c r="K42" s="72">
        <v>5</v>
      </c>
      <c r="L42" s="73">
        <v>98853.03</v>
      </c>
      <c r="M42" s="73">
        <v>13869</v>
      </c>
      <c r="N42" s="71">
        <v>44652</v>
      </c>
      <c r="O42" s="70" t="s">
        <v>142</v>
      </c>
      <c r="P42" s="67"/>
      <c r="Q42" s="79"/>
      <c r="R42" s="79"/>
      <c r="S42" s="64"/>
      <c r="T42" s="80"/>
      <c r="U42" s="80"/>
      <c r="V42" s="80"/>
      <c r="W42" s="80"/>
      <c r="X42" s="2"/>
      <c r="Y42" s="81"/>
      <c r="Z42" s="81"/>
      <c r="AA42" s="80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121</v>
      </c>
      <c r="D43" s="73">
        <v>110.5</v>
      </c>
      <c r="E43" s="72" t="s">
        <v>36</v>
      </c>
      <c r="F43" s="72" t="s">
        <v>36</v>
      </c>
      <c r="G43" s="73">
        <v>21</v>
      </c>
      <c r="H43" s="72">
        <v>1</v>
      </c>
      <c r="I43" s="72">
        <f t="shared" si="4"/>
        <v>21</v>
      </c>
      <c r="J43" s="72">
        <v>1</v>
      </c>
      <c r="K43" s="72" t="s">
        <v>36</v>
      </c>
      <c r="L43" s="73">
        <v>29802.75</v>
      </c>
      <c r="M43" s="73">
        <v>5282</v>
      </c>
      <c r="N43" s="71">
        <v>44519</v>
      </c>
      <c r="O43" s="70" t="s">
        <v>122</v>
      </c>
      <c r="P43" s="67"/>
      <c r="V43" s="67"/>
      <c r="W43" s="67"/>
      <c r="X43" s="66"/>
      <c r="Z43" s="66"/>
      <c r="AA43" s="66"/>
    </row>
    <row r="44" spans="1:29" ht="25.35" customHeight="1">
      <c r="A44" s="69">
        <v>28</v>
      </c>
      <c r="B44" s="72" t="s">
        <v>36</v>
      </c>
      <c r="C44" s="60" t="s">
        <v>147</v>
      </c>
      <c r="D44" s="73">
        <v>92</v>
      </c>
      <c r="E44" s="72" t="s">
        <v>36</v>
      </c>
      <c r="F44" s="72" t="s">
        <v>36</v>
      </c>
      <c r="G44" s="73">
        <v>23</v>
      </c>
      <c r="H44" s="28">
        <v>1</v>
      </c>
      <c r="I44" s="72">
        <f t="shared" si="4"/>
        <v>23</v>
      </c>
      <c r="J44" s="72">
        <v>1</v>
      </c>
      <c r="K44" s="72" t="s">
        <v>36</v>
      </c>
      <c r="L44" s="73">
        <v>1390671.11</v>
      </c>
      <c r="M44" s="73">
        <v>262277</v>
      </c>
      <c r="N44" s="71">
        <v>43385</v>
      </c>
      <c r="O44" s="70" t="s">
        <v>41</v>
      </c>
      <c r="P44" s="67"/>
      <c r="Q44" s="79"/>
      <c r="R44" s="87"/>
      <c r="S44" s="67"/>
      <c r="T44" s="67"/>
      <c r="U44" s="67"/>
      <c r="V44" s="80"/>
      <c r="W44" s="4"/>
      <c r="X44" s="2"/>
      <c r="Y44" s="80"/>
      <c r="Z44" s="81"/>
      <c r="AA44" s="81"/>
      <c r="AB44" s="66"/>
      <c r="AC44" s="66"/>
    </row>
    <row r="45" spans="1:29" ht="25.35" customHeight="1">
      <c r="A45" s="69">
        <v>29</v>
      </c>
      <c r="B45" s="72" t="s">
        <v>36</v>
      </c>
      <c r="C45" s="74" t="s">
        <v>148</v>
      </c>
      <c r="D45" s="73">
        <v>75</v>
      </c>
      <c r="E45" s="72" t="s">
        <v>36</v>
      </c>
      <c r="F45" s="72" t="s">
        <v>36</v>
      </c>
      <c r="G45" s="73">
        <v>18</v>
      </c>
      <c r="H45" s="72">
        <v>1</v>
      </c>
      <c r="I45" s="72">
        <f t="shared" si="4"/>
        <v>18</v>
      </c>
      <c r="J45" s="72">
        <v>1</v>
      </c>
      <c r="K45" s="72" t="s">
        <v>36</v>
      </c>
      <c r="L45" s="73">
        <v>25553.78</v>
      </c>
      <c r="M45" s="73">
        <v>4262</v>
      </c>
      <c r="N45" s="71">
        <v>44589</v>
      </c>
      <c r="O45" s="70" t="s">
        <v>139</v>
      </c>
      <c r="P45" s="67"/>
      <c r="Q45" s="79"/>
      <c r="R45" s="79"/>
      <c r="S45" s="64"/>
      <c r="T45" s="79"/>
      <c r="V45" s="80"/>
      <c r="W45" s="80"/>
      <c r="X45" s="66"/>
      <c r="Y45" s="2"/>
      <c r="Z45" s="81"/>
      <c r="AA45" s="66"/>
      <c r="AB45" s="81"/>
      <c r="AC45" s="66"/>
    </row>
    <row r="46" spans="1:29" ht="25.35" customHeight="1">
      <c r="A46" s="69">
        <v>30</v>
      </c>
      <c r="B46" s="32">
        <v>21</v>
      </c>
      <c r="C46" s="74" t="s">
        <v>149</v>
      </c>
      <c r="D46" s="73">
        <v>64</v>
      </c>
      <c r="E46" s="72">
        <v>421</v>
      </c>
      <c r="F46" s="76">
        <f>(D46-E46)/E46</f>
        <v>-0.84798099762470314</v>
      </c>
      <c r="G46" s="73">
        <v>16</v>
      </c>
      <c r="H46" s="72">
        <v>1</v>
      </c>
      <c r="I46" s="72">
        <f t="shared" si="4"/>
        <v>16</v>
      </c>
      <c r="J46" s="72">
        <v>1</v>
      </c>
      <c r="K46" s="72" t="s">
        <v>36</v>
      </c>
      <c r="L46" s="73">
        <v>12372.5</v>
      </c>
      <c r="M46" s="73">
        <v>2518</v>
      </c>
      <c r="N46" s="71">
        <v>44533</v>
      </c>
      <c r="O46" s="70" t="s">
        <v>139</v>
      </c>
      <c r="P46" s="67"/>
      <c r="Q46" s="79"/>
      <c r="R46" s="79"/>
      <c r="S46" s="79"/>
      <c r="V46" s="66"/>
      <c r="W46" s="4"/>
      <c r="X46" s="66"/>
      <c r="Y46" s="67"/>
      <c r="Z46" s="66"/>
      <c r="AA46" s="2"/>
      <c r="AC46" s="66"/>
    </row>
    <row r="47" spans="1:29" ht="25.35" customHeight="1">
      <c r="A47" s="45"/>
      <c r="B47" s="45"/>
      <c r="C47" s="56" t="s">
        <v>90</v>
      </c>
      <c r="D47" s="68">
        <f>SUM(D35:D46)</f>
        <v>209206.12000000005</v>
      </c>
      <c r="E47" s="68">
        <f t="shared" ref="E47:G47" si="5">SUM(E35:E46)</f>
        <v>347315.66</v>
      </c>
      <c r="F47" s="22">
        <f>(D47-E47)/E47</f>
        <v>-0.39764846767922857</v>
      </c>
      <c r="G47" s="68">
        <f t="shared" si="5"/>
        <v>35402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P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1" sqref="A51:XFD51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1.33203125" style="65" bestFit="1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150</v>
      </c>
      <c r="F1" s="34"/>
      <c r="G1" s="34"/>
      <c r="H1" s="34"/>
      <c r="I1" s="34"/>
    </row>
    <row r="2" spans="1:29" ht="19.5" customHeight="1">
      <c r="E2" s="34" t="s">
        <v>151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135</v>
      </c>
      <c r="E6" s="36" t="s">
        <v>152</v>
      </c>
      <c r="F6" s="108"/>
      <c r="G6" s="108" t="s">
        <v>135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>
      <c r="A10" s="105"/>
      <c r="B10" s="105"/>
      <c r="C10" s="108"/>
      <c r="D10" s="36" t="s">
        <v>136</v>
      </c>
      <c r="E10" s="36" t="s">
        <v>153</v>
      </c>
      <c r="F10" s="108"/>
      <c r="G10" s="36" t="s">
        <v>136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55</v>
      </c>
      <c r="D13" s="73">
        <v>84214.31</v>
      </c>
      <c r="E13" s="72">
        <v>133346.26</v>
      </c>
      <c r="F13" s="76">
        <f>(D13-E13)/E13</f>
        <v>-0.36845390339406603</v>
      </c>
      <c r="G13" s="73">
        <v>11446</v>
      </c>
      <c r="H13" s="72">
        <v>263</v>
      </c>
      <c r="I13" s="72">
        <f>G13/H13</f>
        <v>43.520912547528518</v>
      </c>
      <c r="J13" s="72">
        <v>18</v>
      </c>
      <c r="K13" s="72">
        <v>2</v>
      </c>
      <c r="L13" s="73">
        <v>231229.31</v>
      </c>
      <c r="M13" s="73">
        <v>31634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3">
        <v>2</v>
      </c>
      <c r="C14" s="74" t="s">
        <v>44</v>
      </c>
      <c r="D14" s="73">
        <v>50715.06</v>
      </c>
      <c r="E14" s="72">
        <v>66689.34</v>
      </c>
      <c r="F14" s="76">
        <f>(D14-E14)/E14</f>
        <v>-0.23953273491685478</v>
      </c>
      <c r="G14" s="73">
        <v>9784</v>
      </c>
      <c r="H14" s="72">
        <v>242</v>
      </c>
      <c r="I14" s="72">
        <f>G14/H14</f>
        <v>40.429752066115704</v>
      </c>
      <c r="J14" s="72">
        <v>16</v>
      </c>
      <c r="K14" s="72">
        <v>4</v>
      </c>
      <c r="L14" s="73">
        <v>280266</v>
      </c>
      <c r="M14" s="73">
        <v>54475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66"/>
      <c r="Y14" s="2"/>
      <c r="Z14" s="2"/>
      <c r="AA14" s="2"/>
      <c r="AB14" s="67"/>
      <c r="AC14" s="66"/>
    </row>
    <row r="15" spans="1:29" ht="25.35" customHeight="1">
      <c r="A15" s="69">
        <v>3</v>
      </c>
      <c r="B15" s="69" t="s">
        <v>34</v>
      </c>
      <c r="C15" s="74" t="s">
        <v>53</v>
      </c>
      <c r="D15" s="73">
        <v>30969</v>
      </c>
      <c r="E15" s="72" t="s">
        <v>36</v>
      </c>
      <c r="F15" s="72" t="s">
        <v>36</v>
      </c>
      <c r="G15" s="73">
        <v>4655</v>
      </c>
      <c r="H15" s="72" t="s">
        <v>36</v>
      </c>
      <c r="I15" s="72" t="s">
        <v>36</v>
      </c>
      <c r="J15" s="72">
        <v>14</v>
      </c>
      <c r="K15" s="72">
        <v>1</v>
      </c>
      <c r="L15" s="73">
        <v>30969</v>
      </c>
      <c r="M15" s="73">
        <v>4655</v>
      </c>
      <c r="N15" s="71">
        <v>44673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>
        <v>3</v>
      </c>
      <c r="C16" s="74" t="s">
        <v>54</v>
      </c>
      <c r="D16" s="73">
        <v>23904.23</v>
      </c>
      <c r="E16" s="72">
        <v>31214.55</v>
      </c>
      <c r="F16" s="76">
        <f>(D16-E16)/E16</f>
        <v>-0.23419591184239399</v>
      </c>
      <c r="G16" s="73">
        <v>3715</v>
      </c>
      <c r="H16" s="72">
        <v>114</v>
      </c>
      <c r="I16" s="72">
        <f t="shared" ref="I16:I21" si="0">G16/H16</f>
        <v>32.587719298245617</v>
      </c>
      <c r="J16" s="72">
        <v>10</v>
      </c>
      <c r="K16" s="72">
        <v>3</v>
      </c>
      <c r="L16" s="73">
        <v>134978</v>
      </c>
      <c r="M16" s="73">
        <v>19317</v>
      </c>
      <c r="N16" s="71">
        <v>44659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66"/>
      <c r="Y16" s="2"/>
      <c r="Z16" s="81"/>
      <c r="AA16" s="66"/>
      <c r="AB16" s="81"/>
      <c r="AC16" s="66"/>
    </row>
    <row r="17" spans="1:29" ht="25.35" customHeight="1">
      <c r="A17" s="69">
        <v>5</v>
      </c>
      <c r="B17" s="84">
        <v>4</v>
      </c>
      <c r="C17" s="74" t="s">
        <v>64</v>
      </c>
      <c r="D17" s="73">
        <v>21520.77</v>
      </c>
      <c r="E17" s="72">
        <v>29739.25</v>
      </c>
      <c r="F17" s="76">
        <f>(D17-E17)/E17</f>
        <v>-0.27635128659935942</v>
      </c>
      <c r="G17" s="73">
        <v>3318</v>
      </c>
      <c r="H17" s="72">
        <v>125</v>
      </c>
      <c r="I17" s="72">
        <f t="shared" si="0"/>
        <v>26.544</v>
      </c>
      <c r="J17" s="72">
        <v>13</v>
      </c>
      <c r="K17" s="72">
        <v>2</v>
      </c>
      <c r="L17" s="73">
        <v>51669</v>
      </c>
      <c r="M17" s="73">
        <v>7962</v>
      </c>
      <c r="N17" s="71">
        <v>44666</v>
      </c>
      <c r="O17" s="70" t="s">
        <v>37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  <c r="AA17" s="66"/>
    </row>
    <row r="18" spans="1:29" ht="25.35" customHeight="1">
      <c r="A18" s="69">
        <v>6</v>
      </c>
      <c r="B18" s="69" t="s">
        <v>34</v>
      </c>
      <c r="C18" s="74" t="s">
        <v>89</v>
      </c>
      <c r="D18" s="73">
        <v>21312.58</v>
      </c>
      <c r="E18" s="72" t="s">
        <v>36</v>
      </c>
      <c r="F18" s="72" t="s">
        <v>36</v>
      </c>
      <c r="G18" s="73">
        <v>3124</v>
      </c>
      <c r="H18" s="72">
        <v>173</v>
      </c>
      <c r="I18" s="72">
        <f t="shared" si="0"/>
        <v>18.057803468208093</v>
      </c>
      <c r="J18" s="72">
        <v>18</v>
      </c>
      <c r="K18" s="72">
        <v>1</v>
      </c>
      <c r="L18" s="73">
        <v>22051.81</v>
      </c>
      <c r="M18" s="73">
        <v>3243</v>
      </c>
      <c r="N18" s="71">
        <v>44673</v>
      </c>
      <c r="O18" s="70" t="s">
        <v>41</v>
      </c>
      <c r="P18" s="67"/>
      <c r="Q18" s="79"/>
      <c r="R18" s="79"/>
      <c r="S18" s="64"/>
      <c r="T18" s="79"/>
      <c r="U18" s="66"/>
      <c r="V18" s="80"/>
      <c r="W18" s="80"/>
      <c r="X18" s="81"/>
      <c r="Y18" s="66"/>
      <c r="Z18" s="2"/>
      <c r="AA18" s="66"/>
      <c r="AB18" s="81"/>
      <c r="AC18" s="66"/>
    </row>
    <row r="19" spans="1:29" ht="25.35" customHeight="1">
      <c r="A19" s="69">
        <v>7</v>
      </c>
      <c r="B19" s="69" t="s">
        <v>34</v>
      </c>
      <c r="C19" s="74" t="s">
        <v>100</v>
      </c>
      <c r="D19" s="73">
        <v>20028.45</v>
      </c>
      <c r="E19" s="72" t="s">
        <v>36</v>
      </c>
      <c r="F19" s="72" t="s">
        <v>36</v>
      </c>
      <c r="G19" s="73">
        <v>4156</v>
      </c>
      <c r="H19" s="72">
        <v>172</v>
      </c>
      <c r="I19" s="72">
        <f t="shared" si="0"/>
        <v>24.162790697674417</v>
      </c>
      <c r="J19" s="72">
        <v>14</v>
      </c>
      <c r="K19" s="72">
        <v>1</v>
      </c>
      <c r="L19" s="73">
        <v>24776.04</v>
      </c>
      <c r="M19" s="73">
        <v>5260</v>
      </c>
      <c r="N19" s="71">
        <v>44673</v>
      </c>
      <c r="O19" s="70" t="s">
        <v>101</v>
      </c>
      <c r="P19" s="67"/>
      <c r="Q19" s="79"/>
      <c r="R19" s="79"/>
      <c r="S19" s="64"/>
      <c r="T19" s="79"/>
      <c r="U19" s="66"/>
      <c r="V19" s="80"/>
      <c r="W19" s="80"/>
      <c r="X19" s="81"/>
      <c r="Y19" s="66"/>
      <c r="Z19" s="2"/>
      <c r="AA19" s="66"/>
      <c r="AB19" s="81"/>
      <c r="AC19" s="66"/>
    </row>
    <row r="20" spans="1:29" ht="25.35" customHeight="1">
      <c r="A20" s="69">
        <v>8</v>
      </c>
      <c r="B20" s="83">
        <v>5</v>
      </c>
      <c r="C20" s="74" t="s">
        <v>48</v>
      </c>
      <c r="D20" s="73">
        <v>19243.41</v>
      </c>
      <c r="E20" s="72">
        <v>26588.17</v>
      </c>
      <c r="F20" s="76">
        <f>(D20-E20)/E20</f>
        <v>-0.27624165183237503</v>
      </c>
      <c r="G20" s="73">
        <v>3819</v>
      </c>
      <c r="H20" s="72">
        <v>103</v>
      </c>
      <c r="I20" s="72">
        <f t="shared" si="0"/>
        <v>37.077669902912625</v>
      </c>
      <c r="J20" s="72">
        <v>9</v>
      </c>
      <c r="K20" s="72">
        <v>7</v>
      </c>
      <c r="L20" s="73">
        <v>233975</v>
      </c>
      <c r="M20" s="73">
        <v>47039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0"/>
      <c r="X20" s="81"/>
      <c r="Y20" s="66"/>
      <c r="Z20" s="2"/>
      <c r="AA20" s="66"/>
      <c r="AB20" s="81"/>
      <c r="AC20" s="66"/>
    </row>
    <row r="21" spans="1:29" ht="25.35" customHeight="1">
      <c r="A21" s="69">
        <v>9</v>
      </c>
      <c r="B21" s="83">
        <v>7</v>
      </c>
      <c r="C21" s="74" t="s">
        <v>51</v>
      </c>
      <c r="D21" s="73">
        <v>18019.93</v>
      </c>
      <c r="E21" s="72">
        <v>24000.69</v>
      </c>
      <c r="F21" s="76">
        <f>(D21-E21)/E21</f>
        <v>-0.24919116908722203</v>
      </c>
      <c r="G21" s="73">
        <v>3979</v>
      </c>
      <c r="H21" s="72">
        <v>163</v>
      </c>
      <c r="I21" s="72">
        <f t="shared" si="0"/>
        <v>24.411042944785276</v>
      </c>
      <c r="J21" s="72">
        <v>18</v>
      </c>
      <c r="K21" s="72">
        <v>3</v>
      </c>
      <c r="L21" s="73">
        <v>90377.56</v>
      </c>
      <c r="M21" s="73">
        <v>20982</v>
      </c>
      <c r="N21" s="71">
        <v>44659</v>
      </c>
      <c r="O21" s="70" t="s">
        <v>41</v>
      </c>
      <c r="P21" s="67"/>
      <c r="Q21" s="79"/>
      <c r="R21" s="79"/>
      <c r="S21" s="64"/>
      <c r="T21" s="79"/>
      <c r="U21" s="66"/>
      <c r="V21" s="80"/>
      <c r="W21" s="80"/>
      <c r="X21" s="81"/>
      <c r="Y21" s="66"/>
      <c r="Z21" s="2"/>
      <c r="AA21" s="66"/>
      <c r="AB21" s="81"/>
      <c r="AC21" s="66"/>
    </row>
    <row r="22" spans="1:29" ht="25.35" customHeight="1">
      <c r="A22" s="69">
        <v>10</v>
      </c>
      <c r="B22" s="83">
        <v>6</v>
      </c>
      <c r="C22" s="74" t="s">
        <v>110</v>
      </c>
      <c r="D22" s="73">
        <v>14834</v>
      </c>
      <c r="E22" s="72">
        <v>25725</v>
      </c>
      <c r="F22" s="76">
        <f>(D22-E22)/E22</f>
        <v>-0.42336248785228375</v>
      </c>
      <c r="G22" s="73">
        <v>2230</v>
      </c>
      <c r="H22" s="72" t="s">
        <v>36</v>
      </c>
      <c r="I22" s="72" t="s">
        <v>36</v>
      </c>
      <c r="J22" s="72">
        <v>9</v>
      </c>
      <c r="K22" s="72">
        <v>2</v>
      </c>
      <c r="L22" s="73">
        <v>40559</v>
      </c>
      <c r="M22" s="73">
        <v>6088</v>
      </c>
      <c r="N22" s="71">
        <v>44666</v>
      </c>
      <c r="O22" s="70" t="s">
        <v>47</v>
      </c>
      <c r="P22" s="67"/>
      <c r="Q22" s="79"/>
      <c r="R22" s="79"/>
      <c r="S22" s="64"/>
      <c r="T22" s="79"/>
      <c r="V22" s="80"/>
      <c r="W22" s="80"/>
      <c r="X22" s="81"/>
      <c r="Y22" s="66"/>
      <c r="Z22" s="2"/>
      <c r="AA22" s="66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304761.74</v>
      </c>
      <c r="E23" s="68">
        <v>375626.62</v>
      </c>
      <c r="F23" s="78">
        <f>(D23-E23)/E23</f>
        <v>-0.18865776871724374</v>
      </c>
      <c r="G23" s="68">
        <f t="shared" ref="G23" si="1">SUM(G13:G22)</f>
        <v>50226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>
        <v>8</v>
      </c>
      <c r="C25" s="74" t="s">
        <v>45</v>
      </c>
      <c r="D25" s="73">
        <v>13419.8</v>
      </c>
      <c r="E25" s="72">
        <v>18184.61</v>
      </c>
      <c r="F25" s="76">
        <f>(D25-E25)/E25</f>
        <v>-0.26202431616625271</v>
      </c>
      <c r="G25" s="73">
        <v>2683</v>
      </c>
      <c r="H25" s="72">
        <v>92</v>
      </c>
      <c r="I25" s="72">
        <f t="shared" ref="I25:I34" si="2">G25/H25</f>
        <v>29.163043478260871</v>
      </c>
      <c r="J25" s="72">
        <v>9</v>
      </c>
      <c r="K25" s="72">
        <v>6</v>
      </c>
      <c r="L25" s="73">
        <v>144104</v>
      </c>
      <c r="M25" s="73">
        <v>28759</v>
      </c>
      <c r="N25" s="71">
        <v>44638</v>
      </c>
      <c r="O25" s="70" t="s">
        <v>37</v>
      </c>
      <c r="P25" s="11"/>
      <c r="Q25" s="79"/>
      <c r="R25" s="87"/>
      <c r="S25" s="64"/>
      <c r="T25" s="67"/>
      <c r="U25" s="67"/>
      <c r="V25" s="67"/>
      <c r="W25" s="80"/>
      <c r="X25" s="66"/>
      <c r="Y25" s="81"/>
      <c r="Z25" s="2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102</v>
      </c>
      <c r="D26" s="73">
        <v>7830</v>
      </c>
      <c r="E26" s="72" t="s">
        <v>36</v>
      </c>
      <c r="F26" s="72" t="s">
        <v>36</v>
      </c>
      <c r="G26" s="73">
        <v>1488</v>
      </c>
      <c r="H26" s="72">
        <v>33</v>
      </c>
      <c r="I26" s="72">
        <f t="shared" si="2"/>
        <v>45.090909090909093</v>
      </c>
      <c r="J26" s="72">
        <v>6</v>
      </c>
      <c r="K26" s="72">
        <v>1</v>
      </c>
      <c r="L26" s="73">
        <v>7830</v>
      </c>
      <c r="M26" s="73">
        <v>1488</v>
      </c>
      <c r="N26" s="71">
        <v>44673</v>
      </c>
      <c r="O26" s="70" t="s">
        <v>82</v>
      </c>
      <c r="P26" s="67"/>
      <c r="Q26" s="79"/>
      <c r="R26" s="79"/>
      <c r="S26" s="64"/>
      <c r="T26" s="79"/>
      <c r="V26" s="80"/>
      <c r="W26" s="80"/>
      <c r="X26" s="81"/>
      <c r="Y26" s="66"/>
      <c r="Z26" s="2"/>
      <c r="AA26" s="66"/>
      <c r="AB26" s="81"/>
      <c r="AC26" s="66"/>
    </row>
    <row r="27" spans="1:29" ht="25.35" customHeight="1">
      <c r="A27" s="69">
        <v>13</v>
      </c>
      <c r="B27" s="82" t="s">
        <v>34</v>
      </c>
      <c r="C27" s="74" t="s">
        <v>143</v>
      </c>
      <c r="D27" s="73">
        <v>7591</v>
      </c>
      <c r="E27" s="72" t="s">
        <v>36</v>
      </c>
      <c r="F27" s="72" t="s">
        <v>36</v>
      </c>
      <c r="G27" s="73">
        <v>1057</v>
      </c>
      <c r="H27" s="72">
        <v>27</v>
      </c>
      <c r="I27" s="72">
        <f t="shared" si="2"/>
        <v>39.148148148148145</v>
      </c>
      <c r="J27" s="72">
        <v>8</v>
      </c>
      <c r="K27" s="72">
        <v>1</v>
      </c>
      <c r="L27" s="73">
        <v>7591</v>
      </c>
      <c r="M27" s="73">
        <v>1057</v>
      </c>
      <c r="N27" s="71">
        <v>44673</v>
      </c>
      <c r="O27" s="70" t="s">
        <v>139</v>
      </c>
      <c r="P27" s="67"/>
      <c r="Q27" s="79"/>
      <c r="R27" s="79"/>
      <c r="S27" s="79"/>
      <c r="T27" s="79"/>
      <c r="V27" s="67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83">
        <v>10</v>
      </c>
      <c r="C28" s="74" t="s">
        <v>129</v>
      </c>
      <c r="D28" s="73">
        <v>4348.54</v>
      </c>
      <c r="E28" s="72">
        <v>9610.01</v>
      </c>
      <c r="F28" s="76">
        <f>(D28-E28)/E28</f>
        <v>-0.54749890999072848</v>
      </c>
      <c r="G28" s="73">
        <v>720</v>
      </c>
      <c r="H28" s="72">
        <v>47</v>
      </c>
      <c r="I28" s="72">
        <f t="shared" si="2"/>
        <v>15.319148936170214</v>
      </c>
      <c r="J28" s="72">
        <v>9</v>
      </c>
      <c r="K28" s="72">
        <v>3</v>
      </c>
      <c r="L28" s="73">
        <v>36870.659999999996</v>
      </c>
      <c r="M28" s="73">
        <v>6530</v>
      </c>
      <c r="N28" s="71">
        <v>44659</v>
      </c>
      <c r="O28" s="70" t="s">
        <v>130</v>
      </c>
      <c r="P28" s="67"/>
      <c r="Q28" s="79"/>
      <c r="R28" s="79"/>
      <c r="S28" s="64"/>
      <c r="T28" s="79"/>
      <c r="V28" s="80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3">
        <v>11</v>
      </c>
      <c r="C29" s="74" t="s">
        <v>137</v>
      </c>
      <c r="D29" s="73">
        <v>4054.9</v>
      </c>
      <c r="E29" s="72">
        <v>7336.48</v>
      </c>
      <c r="F29" s="76">
        <f>(D29-E29)/E29</f>
        <v>-0.44729625106318011</v>
      </c>
      <c r="G29" s="73">
        <v>671</v>
      </c>
      <c r="H29" s="72">
        <v>26</v>
      </c>
      <c r="I29" s="72">
        <f t="shared" si="2"/>
        <v>25.807692307692307</v>
      </c>
      <c r="J29" s="72">
        <v>4</v>
      </c>
      <c r="K29" s="72">
        <v>8</v>
      </c>
      <c r="L29" s="73">
        <v>366474.83</v>
      </c>
      <c r="M29" s="73">
        <v>52358</v>
      </c>
      <c r="N29" s="71">
        <v>44624</v>
      </c>
      <c r="O29" s="70" t="s">
        <v>56</v>
      </c>
      <c r="P29" s="67"/>
      <c r="Q29" s="81"/>
      <c r="R29" s="87"/>
      <c r="S29" s="79"/>
      <c r="T29" s="79"/>
      <c r="U29" s="79"/>
      <c r="V29" s="80"/>
      <c r="W29" s="80"/>
      <c r="X29" s="66"/>
      <c r="Y29" s="81"/>
      <c r="Z29" s="2"/>
      <c r="AA29" s="81"/>
      <c r="AB29" s="66"/>
      <c r="AC29" s="66"/>
    </row>
    <row r="30" spans="1:29" ht="25.35" customHeight="1">
      <c r="A30" s="69">
        <v>16</v>
      </c>
      <c r="B30" s="83" t="s">
        <v>58</v>
      </c>
      <c r="C30" s="74" t="s">
        <v>71</v>
      </c>
      <c r="D30" s="73">
        <v>3859.4</v>
      </c>
      <c r="E30" s="72" t="s">
        <v>36</v>
      </c>
      <c r="F30" s="72" t="s">
        <v>36</v>
      </c>
      <c r="G30" s="73">
        <v>482</v>
      </c>
      <c r="H30" s="72">
        <v>6</v>
      </c>
      <c r="I30" s="72">
        <f t="shared" si="2"/>
        <v>80.333333333333329</v>
      </c>
      <c r="J30" s="72">
        <v>5</v>
      </c>
      <c r="K30" s="72">
        <v>0</v>
      </c>
      <c r="L30" s="73">
        <v>3859</v>
      </c>
      <c r="M30" s="73">
        <v>482</v>
      </c>
      <c r="N30" s="71" t="s">
        <v>60</v>
      </c>
      <c r="O30" s="70" t="s">
        <v>37</v>
      </c>
      <c r="P30" s="67"/>
      <c r="Q30" s="79"/>
      <c r="R30" s="79"/>
      <c r="S30" s="64"/>
      <c r="T30" s="79"/>
      <c r="V30" s="80"/>
      <c r="W30" s="80"/>
      <c r="X30" s="66"/>
      <c r="Y30" s="81"/>
      <c r="Z30" s="2"/>
      <c r="AA30" s="81"/>
      <c r="AB30" s="66"/>
      <c r="AC30" s="66"/>
    </row>
    <row r="31" spans="1:29" ht="25.35" customHeight="1">
      <c r="A31" s="69">
        <v>17</v>
      </c>
      <c r="B31" s="82" t="s">
        <v>58</v>
      </c>
      <c r="C31" s="74" t="s">
        <v>69</v>
      </c>
      <c r="D31" s="73">
        <v>2373</v>
      </c>
      <c r="E31" s="72" t="s">
        <v>36</v>
      </c>
      <c r="F31" s="72" t="s">
        <v>36</v>
      </c>
      <c r="G31" s="73">
        <v>446</v>
      </c>
      <c r="H31" s="72" t="s">
        <v>36</v>
      </c>
      <c r="I31" s="72" t="s">
        <v>36</v>
      </c>
      <c r="J31" s="72" t="s">
        <v>36</v>
      </c>
      <c r="K31" s="72">
        <v>0</v>
      </c>
      <c r="L31" s="73">
        <v>2373</v>
      </c>
      <c r="M31" s="73">
        <v>446</v>
      </c>
      <c r="N31" s="71" t="s">
        <v>60</v>
      </c>
      <c r="O31" s="70" t="s">
        <v>47</v>
      </c>
      <c r="P31" s="67"/>
      <c r="Q31" s="79"/>
      <c r="R31" s="79"/>
      <c r="S31" s="79"/>
      <c r="V31" s="66"/>
      <c r="W31" s="4"/>
      <c r="X31" s="66"/>
      <c r="Y31" s="2"/>
      <c r="Z31" s="67"/>
      <c r="AA31" s="66"/>
      <c r="AC31" s="66"/>
    </row>
    <row r="32" spans="1:29" ht="25.35" customHeight="1">
      <c r="A32" s="69">
        <v>18</v>
      </c>
      <c r="B32" s="83">
        <v>9</v>
      </c>
      <c r="C32" s="74" t="s">
        <v>146</v>
      </c>
      <c r="D32" s="73">
        <v>2305.5500000000002</v>
      </c>
      <c r="E32" s="72">
        <v>10528.74</v>
      </c>
      <c r="F32" s="76">
        <f>(D32-E32)/E32</f>
        <v>-0.7810231803615626</v>
      </c>
      <c r="G32" s="73">
        <v>365</v>
      </c>
      <c r="H32" s="72">
        <v>21</v>
      </c>
      <c r="I32" s="72">
        <f t="shared" si="2"/>
        <v>17.38095238095238</v>
      </c>
      <c r="J32" s="72">
        <v>4</v>
      </c>
      <c r="K32" s="72">
        <v>4</v>
      </c>
      <c r="L32" s="73">
        <v>98619.73</v>
      </c>
      <c r="M32" s="73">
        <v>13835</v>
      </c>
      <c r="N32" s="71">
        <v>44652</v>
      </c>
      <c r="O32" s="70" t="s">
        <v>142</v>
      </c>
      <c r="P32" s="67"/>
      <c r="Q32" s="79"/>
      <c r="R32" s="87"/>
      <c r="S32" s="87"/>
      <c r="T32" s="79"/>
      <c r="V32" s="67"/>
      <c r="W32" s="66"/>
      <c r="X32" s="2"/>
      <c r="Y32" s="2"/>
      <c r="Z32" s="66"/>
      <c r="AA32" s="67"/>
      <c r="AC32" s="66"/>
    </row>
    <row r="33" spans="1:29" ht="25.35" customHeight="1">
      <c r="A33" s="69">
        <v>19</v>
      </c>
      <c r="B33" s="84">
        <v>13</v>
      </c>
      <c r="C33" s="74" t="s">
        <v>141</v>
      </c>
      <c r="D33" s="73">
        <v>1836.53</v>
      </c>
      <c r="E33" s="72">
        <v>4247.74</v>
      </c>
      <c r="F33" s="76">
        <f>(D33-E33)/E33</f>
        <v>-0.56764538319200331</v>
      </c>
      <c r="G33" s="73">
        <v>296</v>
      </c>
      <c r="H33" s="72">
        <v>9</v>
      </c>
      <c r="I33" s="72">
        <f t="shared" si="2"/>
        <v>32.888888888888886</v>
      </c>
      <c r="J33" s="72">
        <v>2</v>
      </c>
      <c r="K33" s="72">
        <v>10</v>
      </c>
      <c r="L33" s="73">
        <v>246773.59</v>
      </c>
      <c r="M33" s="73">
        <v>35995</v>
      </c>
      <c r="N33" s="71">
        <v>44610</v>
      </c>
      <c r="O33" s="70" t="s">
        <v>142</v>
      </c>
      <c r="P33" s="67"/>
      <c r="Q33" s="2"/>
      <c r="R33" s="81"/>
      <c r="S33" s="66"/>
      <c r="T33" s="66"/>
      <c r="V33" s="67"/>
      <c r="W33" s="67"/>
      <c r="X33" s="67"/>
      <c r="Y33" s="66"/>
      <c r="Z33" s="66"/>
    </row>
    <row r="34" spans="1:29" ht="25.35" customHeight="1">
      <c r="A34" s="69">
        <v>20</v>
      </c>
      <c r="B34" s="84">
        <v>14</v>
      </c>
      <c r="C34" s="74" t="s">
        <v>119</v>
      </c>
      <c r="D34" s="73">
        <v>575</v>
      </c>
      <c r="E34" s="72">
        <v>884</v>
      </c>
      <c r="F34" s="76">
        <f>(D34-E34)/E34</f>
        <v>-0.34954751131221717</v>
      </c>
      <c r="G34" s="73">
        <v>100</v>
      </c>
      <c r="H34" s="72">
        <v>10</v>
      </c>
      <c r="I34" s="72">
        <f t="shared" si="2"/>
        <v>10</v>
      </c>
      <c r="J34" s="72">
        <v>9</v>
      </c>
      <c r="K34" s="72">
        <v>10</v>
      </c>
      <c r="L34" s="73">
        <v>139880.45000000001</v>
      </c>
      <c r="M34" s="73">
        <v>23463</v>
      </c>
      <c r="N34" s="71">
        <v>44610</v>
      </c>
      <c r="O34" s="70" t="s">
        <v>120</v>
      </c>
      <c r="P34" s="67"/>
      <c r="Q34" s="79"/>
      <c r="R34" s="79"/>
      <c r="S34" s="64"/>
      <c r="T34" s="79"/>
      <c r="V34" s="80"/>
      <c r="W34" s="4"/>
      <c r="X34" s="2"/>
      <c r="Y34" s="81"/>
      <c r="Z34" s="80"/>
      <c r="AA34" s="81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352955.46</v>
      </c>
      <c r="E35" s="68">
        <v>394888.23</v>
      </c>
      <c r="F35" s="78">
        <f t="shared" ref="F35" si="3">(D35-E35)/E35</f>
        <v>-0.10618895883526323</v>
      </c>
      <c r="G35" s="68">
        <f>SUM(G23:G34)</f>
        <v>58534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149</v>
      </c>
      <c r="D37" s="73">
        <v>421</v>
      </c>
      <c r="E37" s="72" t="s">
        <v>36</v>
      </c>
      <c r="F37" s="72" t="s">
        <v>36</v>
      </c>
      <c r="G37" s="73">
        <v>76</v>
      </c>
      <c r="H37" s="72">
        <v>2</v>
      </c>
      <c r="I37" s="72">
        <f t="shared" ref="I37:I42" si="4">G37/H37</f>
        <v>38</v>
      </c>
      <c r="J37" s="72">
        <v>2</v>
      </c>
      <c r="K37" s="72" t="s">
        <v>36</v>
      </c>
      <c r="L37" s="73">
        <v>12308.5</v>
      </c>
      <c r="M37" s="73">
        <v>2502</v>
      </c>
      <c r="N37" s="71">
        <v>44533</v>
      </c>
      <c r="O37" s="70" t="s">
        <v>139</v>
      </c>
      <c r="P37" s="67"/>
      <c r="Q37" s="79"/>
      <c r="R37" s="79"/>
      <c r="S37" s="64"/>
      <c r="T37" s="80"/>
      <c r="U37" s="80"/>
      <c r="V37" s="80"/>
      <c r="W37" s="80"/>
      <c r="X37" s="2"/>
      <c r="Y37" s="81"/>
      <c r="Z37" s="80"/>
      <c r="AA37" s="81"/>
      <c r="AB37" s="66"/>
      <c r="AC37" s="66"/>
    </row>
    <row r="38" spans="1:29" ht="25.35" customHeight="1">
      <c r="A38" s="69">
        <v>22</v>
      </c>
      <c r="B38" s="72" t="s">
        <v>36</v>
      </c>
      <c r="C38" s="74" t="s">
        <v>154</v>
      </c>
      <c r="D38" s="73">
        <v>350</v>
      </c>
      <c r="E38" s="72" t="s">
        <v>36</v>
      </c>
      <c r="F38" s="72" t="s">
        <v>36</v>
      </c>
      <c r="G38" s="73">
        <v>70</v>
      </c>
      <c r="H38" s="72">
        <v>2</v>
      </c>
      <c r="I38" s="72">
        <f t="shared" si="4"/>
        <v>35</v>
      </c>
      <c r="J38" s="72">
        <v>2</v>
      </c>
      <c r="K38" s="72" t="s">
        <v>36</v>
      </c>
      <c r="L38" s="73">
        <v>22738</v>
      </c>
      <c r="M38" s="73">
        <v>3537</v>
      </c>
      <c r="N38" s="71">
        <v>44638</v>
      </c>
      <c r="O38" s="70" t="s">
        <v>37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9" ht="25.35" customHeight="1">
      <c r="A39" s="69">
        <v>23</v>
      </c>
      <c r="B39" s="84">
        <v>24</v>
      </c>
      <c r="C39" s="74" t="s">
        <v>155</v>
      </c>
      <c r="D39" s="73">
        <v>286.7</v>
      </c>
      <c r="E39" s="72">
        <v>23</v>
      </c>
      <c r="F39" s="76">
        <f>(D39-E39)/E39</f>
        <v>11.465217391304348</v>
      </c>
      <c r="G39" s="73">
        <v>87</v>
      </c>
      <c r="H39" s="72">
        <v>2</v>
      </c>
      <c r="I39" s="72">
        <f t="shared" si="4"/>
        <v>43.5</v>
      </c>
      <c r="J39" s="72">
        <v>2</v>
      </c>
      <c r="K39" s="72">
        <v>6</v>
      </c>
      <c r="L39" s="73">
        <v>49161.24</v>
      </c>
      <c r="M39" s="73">
        <v>7844</v>
      </c>
      <c r="N39" s="71">
        <v>44638</v>
      </c>
      <c r="O39" s="70" t="s">
        <v>41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156</v>
      </c>
      <c r="D40" s="73">
        <v>164</v>
      </c>
      <c r="E40" s="72" t="s">
        <v>36</v>
      </c>
      <c r="F40" s="72" t="s">
        <v>36</v>
      </c>
      <c r="G40" s="73">
        <v>32</v>
      </c>
      <c r="H40" s="72">
        <v>1</v>
      </c>
      <c r="I40" s="72">
        <f t="shared" si="4"/>
        <v>32</v>
      </c>
      <c r="J40" s="72">
        <v>1</v>
      </c>
      <c r="K40" s="72" t="s">
        <v>36</v>
      </c>
      <c r="L40" s="73">
        <v>8845</v>
      </c>
      <c r="M40" s="73">
        <v>1632</v>
      </c>
      <c r="N40" s="71">
        <v>44561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4">
        <v>21</v>
      </c>
      <c r="C41" s="74" t="s">
        <v>144</v>
      </c>
      <c r="D41" s="73">
        <v>133.6</v>
      </c>
      <c r="E41" s="72">
        <v>43.3</v>
      </c>
      <c r="F41" s="76">
        <f>(D41-E41)/E41</f>
        <v>2.0854503464203233</v>
      </c>
      <c r="G41" s="73">
        <v>38</v>
      </c>
      <c r="H41" s="72">
        <v>1</v>
      </c>
      <c r="I41" s="72">
        <f t="shared" si="4"/>
        <v>38</v>
      </c>
      <c r="J41" s="72">
        <v>1</v>
      </c>
      <c r="K41" s="72">
        <v>10</v>
      </c>
      <c r="L41" s="73">
        <v>61733.94</v>
      </c>
      <c r="M41" s="73">
        <v>12833</v>
      </c>
      <c r="N41" s="71">
        <v>44610</v>
      </c>
      <c r="O41" s="70" t="s">
        <v>50</v>
      </c>
      <c r="P41" s="67"/>
      <c r="Q41" s="79"/>
      <c r="R41" s="87"/>
      <c r="S41" s="67"/>
      <c r="T41" s="67"/>
      <c r="U41" s="67"/>
      <c r="V41" s="80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26</v>
      </c>
      <c r="B42" s="72" t="s">
        <v>36</v>
      </c>
      <c r="C42" s="74" t="s">
        <v>157</v>
      </c>
      <c r="D42" s="73">
        <v>120.5</v>
      </c>
      <c r="E42" s="72" t="s">
        <v>36</v>
      </c>
      <c r="F42" s="72" t="s">
        <v>36</v>
      </c>
      <c r="G42" s="73">
        <v>23</v>
      </c>
      <c r="H42" s="72">
        <v>2</v>
      </c>
      <c r="I42" s="72">
        <f t="shared" si="4"/>
        <v>11.5</v>
      </c>
      <c r="J42" s="72">
        <v>1</v>
      </c>
      <c r="K42" s="72">
        <v>6</v>
      </c>
      <c r="L42" s="73">
        <v>411.5</v>
      </c>
      <c r="M42" s="73">
        <v>79</v>
      </c>
      <c r="N42" s="71">
        <v>44638</v>
      </c>
      <c r="O42" s="70" t="s">
        <v>122</v>
      </c>
      <c r="P42" s="67"/>
      <c r="Q42" s="79"/>
      <c r="R42" s="79"/>
      <c r="S42" s="79"/>
      <c r="T42" s="79"/>
      <c r="V42" s="80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4">
        <v>17</v>
      </c>
      <c r="C43" s="74" t="s">
        <v>68</v>
      </c>
      <c r="D43" s="73">
        <v>98</v>
      </c>
      <c r="E43" s="72">
        <v>288</v>
      </c>
      <c r="F43" s="76">
        <f>(D43-E43)/E43</f>
        <v>-0.65972222222222221</v>
      </c>
      <c r="G43" s="73">
        <v>16</v>
      </c>
      <c r="H43" s="72" t="s">
        <v>36</v>
      </c>
      <c r="I43" s="72" t="s">
        <v>36</v>
      </c>
      <c r="J43" s="72">
        <v>1</v>
      </c>
      <c r="K43" s="72">
        <v>11</v>
      </c>
      <c r="L43" s="73">
        <v>16993</v>
      </c>
      <c r="M43" s="73">
        <v>2754</v>
      </c>
      <c r="N43" s="71">
        <v>44603</v>
      </c>
      <c r="O43" s="70" t="s">
        <v>47</v>
      </c>
      <c r="P43" s="67"/>
      <c r="Q43" s="79"/>
      <c r="R43" s="87"/>
      <c r="S43" s="87"/>
      <c r="T43" s="87"/>
      <c r="U43" s="4"/>
      <c r="V43" s="4"/>
      <c r="W43" s="4"/>
      <c r="X43" s="2"/>
      <c r="Y43" s="80"/>
      <c r="Z43" s="81"/>
      <c r="AA43" s="81"/>
      <c r="AB43" s="66"/>
      <c r="AC43" s="66"/>
    </row>
    <row r="44" spans="1:29" ht="25.35" customHeight="1">
      <c r="A44" s="69">
        <v>28</v>
      </c>
      <c r="B44" s="84">
        <v>19</v>
      </c>
      <c r="C44" s="74" t="s">
        <v>131</v>
      </c>
      <c r="D44" s="73">
        <v>98</v>
      </c>
      <c r="E44" s="72">
        <v>131</v>
      </c>
      <c r="F44" s="76">
        <f>(D44-E44)/E44</f>
        <v>-0.25190839694656486</v>
      </c>
      <c r="G44" s="73">
        <v>40</v>
      </c>
      <c r="H44" s="72">
        <v>1</v>
      </c>
      <c r="I44" s="72">
        <f>G44/H44</f>
        <v>40</v>
      </c>
      <c r="J44" s="72">
        <v>1</v>
      </c>
      <c r="K44" s="72">
        <v>5</v>
      </c>
      <c r="L44" s="73">
        <v>16641.02</v>
      </c>
      <c r="M44" s="73">
        <v>3433</v>
      </c>
      <c r="N44" s="71">
        <v>44645</v>
      </c>
      <c r="O44" s="70" t="s">
        <v>41</v>
      </c>
      <c r="P44" s="67"/>
      <c r="Q44" s="79"/>
      <c r="R44" s="79"/>
      <c r="S44" s="79"/>
      <c r="T44" s="79"/>
      <c r="U44" s="79"/>
      <c r="V44" s="79"/>
      <c r="W44" s="80"/>
      <c r="X44" s="81"/>
      <c r="Y44" s="81"/>
      <c r="Z44" s="66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158</v>
      </c>
      <c r="D45" s="73">
        <v>90</v>
      </c>
      <c r="E45" s="72" t="s">
        <v>36</v>
      </c>
      <c r="F45" s="72" t="s">
        <v>36</v>
      </c>
      <c r="G45" s="73">
        <v>18</v>
      </c>
      <c r="H45" s="72">
        <v>1</v>
      </c>
      <c r="I45" s="72">
        <f>G45/H45</f>
        <v>18</v>
      </c>
      <c r="J45" s="72">
        <v>1</v>
      </c>
      <c r="K45" s="72" t="s">
        <v>36</v>
      </c>
      <c r="L45" s="73">
        <v>96261</v>
      </c>
      <c r="M45" s="73">
        <v>15103</v>
      </c>
      <c r="N45" s="71">
        <v>44603</v>
      </c>
      <c r="O45" s="70" t="s">
        <v>43</v>
      </c>
      <c r="P45" s="67"/>
      <c r="Q45" s="79"/>
      <c r="R45" s="79"/>
      <c r="S45" s="67"/>
      <c r="T45" s="67"/>
      <c r="U45" s="67"/>
      <c r="V45" s="80"/>
      <c r="W45" s="66"/>
      <c r="X45" s="81"/>
      <c r="Y45" s="2"/>
      <c r="Z45" s="80"/>
      <c r="AA45" s="81"/>
      <c r="AB45" s="66"/>
      <c r="AC45" s="66"/>
    </row>
    <row r="46" spans="1:29" ht="25.35" customHeight="1">
      <c r="A46" s="69">
        <v>30</v>
      </c>
      <c r="B46" s="72" t="s">
        <v>36</v>
      </c>
      <c r="C46" s="74" t="s">
        <v>159</v>
      </c>
      <c r="D46" s="73">
        <v>70</v>
      </c>
      <c r="E46" s="72" t="s">
        <v>36</v>
      </c>
      <c r="F46" s="72" t="s">
        <v>36</v>
      </c>
      <c r="G46" s="73">
        <v>14</v>
      </c>
      <c r="H46" s="72">
        <v>2</v>
      </c>
      <c r="I46" s="72">
        <f>G46/H46</f>
        <v>7</v>
      </c>
      <c r="J46" s="72">
        <v>2</v>
      </c>
      <c r="K46" s="72" t="s">
        <v>36</v>
      </c>
      <c r="L46" s="73">
        <v>112034</v>
      </c>
      <c r="M46" s="73">
        <v>15745</v>
      </c>
      <c r="N46" s="71">
        <v>44603</v>
      </c>
      <c r="O46" s="70" t="s">
        <v>37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0"/>
      <c r="AA46" s="81"/>
      <c r="AB46" s="66"/>
    </row>
    <row r="47" spans="1:29" ht="25.2" customHeight="1">
      <c r="A47" s="45"/>
      <c r="B47" s="45"/>
      <c r="C47" s="56" t="s">
        <v>90</v>
      </c>
      <c r="D47" s="68">
        <f>SUM(D35:D46)</f>
        <v>354787.26</v>
      </c>
      <c r="E47" s="68">
        <v>394981.73</v>
      </c>
      <c r="F47" s="78">
        <f>(D47-E47)/E47</f>
        <v>-0.1017628587529858</v>
      </c>
      <c r="G47" s="68">
        <f>SUM(G35:G46)</f>
        <v>58948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17">
        <v>20</v>
      </c>
      <c r="C49" s="74" t="s">
        <v>160</v>
      </c>
      <c r="D49" s="73">
        <v>70</v>
      </c>
      <c r="E49" s="72">
        <v>101</v>
      </c>
      <c r="F49" s="76">
        <f>(D49-E49)/E49</f>
        <v>-0.30693069306930693</v>
      </c>
      <c r="G49" s="73">
        <v>21</v>
      </c>
      <c r="H49" s="72" t="s">
        <v>36</v>
      </c>
      <c r="I49" s="72" t="s">
        <v>36</v>
      </c>
      <c r="J49" s="72">
        <v>1</v>
      </c>
      <c r="K49" s="72" t="s">
        <v>36</v>
      </c>
      <c r="L49" s="73">
        <v>52028</v>
      </c>
      <c r="M49" s="73">
        <v>9233</v>
      </c>
      <c r="N49" s="71">
        <v>44575</v>
      </c>
      <c r="O49" s="70" t="s">
        <v>47</v>
      </c>
      <c r="P49" s="67"/>
      <c r="Q49" s="79"/>
      <c r="R49" s="79"/>
      <c r="S49" s="64"/>
      <c r="T49" s="79"/>
      <c r="V49" s="80"/>
      <c r="W49" s="80"/>
      <c r="X49" s="81"/>
      <c r="Y49" s="80"/>
      <c r="Z49" s="2"/>
      <c r="AA49" s="81"/>
      <c r="AB49" s="66"/>
      <c r="AC49" s="66"/>
    </row>
    <row r="50" spans="1:29" ht="25.35" customHeight="1">
      <c r="A50" s="69">
        <v>32</v>
      </c>
      <c r="B50" s="72" t="s">
        <v>36</v>
      </c>
      <c r="C50" s="74" t="s">
        <v>161</v>
      </c>
      <c r="D50" s="73">
        <v>42</v>
      </c>
      <c r="E50" s="72" t="s">
        <v>36</v>
      </c>
      <c r="F50" s="72" t="s">
        <v>36</v>
      </c>
      <c r="G50" s="73">
        <v>10</v>
      </c>
      <c r="H50" s="72">
        <v>1</v>
      </c>
      <c r="I50" s="72">
        <f t="shared" ref="I50:I57" si="5">G50/H50</f>
        <v>10</v>
      </c>
      <c r="J50" s="72">
        <v>1</v>
      </c>
      <c r="K50" s="72" t="s">
        <v>36</v>
      </c>
      <c r="L50" s="73">
        <v>639260</v>
      </c>
      <c r="M50" s="73">
        <v>92165</v>
      </c>
      <c r="N50" s="71">
        <v>44526</v>
      </c>
      <c r="O50" s="70" t="s">
        <v>37</v>
      </c>
      <c r="P50" s="11"/>
      <c r="Q50" s="79"/>
      <c r="R50" s="79"/>
      <c r="S50" s="67"/>
      <c r="T50" s="67"/>
      <c r="U50" s="67"/>
      <c r="W50" s="67"/>
      <c r="X50" s="81"/>
      <c r="Y50" s="80"/>
      <c r="Z50" s="2"/>
      <c r="AA50" s="81"/>
      <c r="AB50" s="66"/>
      <c r="AC50" s="66"/>
    </row>
    <row r="51" spans="1:29" ht="25.35" customHeight="1">
      <c r="A51" s="69">
        <v>33</v>
      </c>
      <c r="B51" s="72" t="s">
        <v>36</v>
      </c>
      <c r="C51" s="74" t="s">
        <v>103</v>
      </c>
      <c r="D51" s="73">
        <v>42</v>
      </c>
      <c r="E51" s="72" t="s">
        <v>36</v>
      </c>
      <c r="F51" s="72" t="s">
        <v>36</v>
      </c>
      <c r="G51" s="73">
        <v>7</v>
      </c>
      <c r="H51" s="72">
        <v>1</v>
      </c>
      <c r="I51" s="72">
        <f t="shared" si="5"/>
        <v>7</v>
      </c>
      <c r="J51" s="72">
        <v>1</v>
      </c>
      <c r="K51" s="72" t="s">
        <v>36</v>
      </c>
      <c r="L51" s="73">
        <v>10759</v>
      </c>
      <c r="M51" s="73">
        <v>1645</v>
      </c>
      <c r="N51" s="71">
        <v>44652</v>
      </c>
      <c r="O51" s="70" t="s">
        <v>84</v>
      </c>
      <c r="P51" s="11"/>
      <c r="Q51" s="79"/>
      <c r="R51" s="79"/>
      <c r="S51" s="64"/>
      <c r="T51" s="79"/>
      <c r="U51" s="4"/>
      <c r="V51" s="4"/>
      <c r="W51" s="4"/>
      <c r="X51" s="2"/>
      <c r="Y51" s="81"/>
      <c r="Z51" s="80"/>
      <c r="AA51" s="81"/>
      <c r="AB51" s="66"/>
      <c r="AC51" s="66"/>
    </row>
    <row r="52" spans="1:29" ht="25.35" customHeight="1">
      <c r="A52" s="69">
        <v>34</v>
      </c>
      <c r="B52" s="72" t="s">
        <v>36</v>
      </c>
      <c r="C52" s="74" t="s">
        <v>145</v>
      </c>
      <c r="D52" s="73">
        <v>38</v>
      </c>
      <c r="E52" s="72" t="s">
        <v>36</v>
      </c>
      <c r="F52" s="72" t="s">
        <v>36</v>
      </c>
      <c r="G52" s="73">
        <v>8</v>
      </c>
      <c r="H52" s="72">
        <v>1</v>
      </c>
      <c r="I52" s="72">
        <f t="shared" si="5"/>
        <v>8</v>
      </c>
      <c r="J52" s="72">
        <v>1</v>
      </c>
      <c r="K52" s="72" t="s">
        <v>36</v>
      </c>
      <c r="L52" s="73">
        <v>29814.03</v>
      </c>
      <c r="M52" s="73">
        <v>4854</v>
      </c>
      <c r="N52" s="71">
        <v>44631</v>
      </c>
      <c r="O52" s="70" t="s">
        <v>41</v>
      </c>
      <c r="P52" s="67"/>
      <c r="Q52" s="79"/>
      <c r="R52" s="79"/>
      <c r="S52" s="79"/>
      <c r="V52" s="66"/>
      <c r="W52" s="4"/>
      <c r="X52" s="66"/>
      <c r="Y52" s="67"/>
      <c r="Z52" s="2"/>
      <c r="AA52" s="66"/>
      <c r="AC52" s="66"/>
    </row>
    <row r="53" spans="1:29" ht="25.35" customHeight="1">
      <c r="A53" s="69">
        <v>35</v>
      </c>
      <c r="B53" s="72" t="s">
        <v>36</v>
      </c>
      <c r="C53" s="74" t="s">
        <v>162</v>
      </c>
      <c r="D53" s="73">
        <v>33</v>
      </c>
      <c r="E53" s="72" t="s">
        <v>36</v>
      </c>
      <c r="F53" s="72" t="s">
        <v>36</v>
      </c>
      <c r="G53" s="73">
        <v>7</v>
      </c>
      <c r="H53" s="72">
        <v>1</v>
      </c>
      <c r="I53" s="72">
        <f t="shared" si="5"/>
        <v>7</v>
      </c>
      <c r="J53" s="72">
        <v>1</v>
      </c>
      <c r="K53" s="72" t="s">
        <v>36</v>
      </c>
      <c r="L53" s="73">
        <v>11394.76</v>
      </c>
      <c r="M53" s="73">
        <v>2047</v>
      </c>
      <c r="N53" s="71">
        <v>44533</v>
      </c>
      <c r="O53" s="70" t="s">
        <v>50</v>
      </c>
      <c r="P53" s="67"/>
      <c r="Q53" s="79"/>
      <c r="R53" s="79"/>
      <c r="S53" s="79"/>
      <c r="T53" s="79"/>
      <c r="W53" s="80"/>
      <c r="X53" s="2"/>
      <c r="Y53" s="81"/>
      <c r="Z53" s="80"/>
      <c r="AA53" s="81"/>
      <c r="AB53" s="66"/>
      <c r="AC53" s="66"/>
    </row>
    <row r="54" spans="1:29" ht="25.35" customHeight="1">
      <c r="A54" s="69">
        <v>36</v>
      </c>
      <c r="B54" s="72" t="s">
        <v>36</v>
      </c>
      <c r="C54" s="74" t="s">
        <v>163</v>
      </c>
      <c r="D54" s="73">
        <v>25</v>
      </c>
      <c r="E54" s="72" t="s">
        <v>36</v>
      </c>
      <c r="F54" s="72" t="s">
        <v>36</v>
      </c>
      <c r="G54" s="73">
        <v>5</v>
      </c>
      <c r="H54" s="72">
        <v>2</v>
      </c>
      <c r="I54" s="72">
        <f t="shared" si="5"/>
        <v>2.5</v>
      </c>
      <c r="J54" s="72">
        <v>2</v>
      </c>
      <c r="K54" s="72" t="s">
        <v>36</v>
      </c>
      <c r="L54" s="73">
        <v>15623</v>
      </c>
      <c r="M54" s="73">
        <v>2382</v>
      </c>
      <c r="N54" s="71">
        <v>44610</v>
      </c>
      <c r="O54" s="70" t="s">
        <v>39</v>
      </c>
      <c r="P54" s="11"/>
      <c r="Q54" s="79"/>
      <c r="R54" s="79"/>
      <c r="S54" s="79"/>
      <c r="T54" s="79"/>
      <c r="U54" s="80"/>
      <c r="V54" s="80"/>
      <c r="W54" s="80"/>
      <c r="X54" s="81"/>
      <c r="Y54" s="81"/>
      <c r="Z54" s="2"/>
      <c r="AA54" s="66"/>
      <c r="AB54" s="66"/>
    </row>
    <row r="55" spans="1:29" ht="25.35" customHeight="1">
      <c r="A55" s="69">
        <v>37</v>
      </c>
      <c r="B55" s="72" t="s">
        <v>36</v>
      </c>
      <c r="C55" s="74" t="s">
        <v>164</v>
      </c>
      <c r="D55" s="73">
        <v>20</v>
      </c>
      <c r="E55" s="72" t="s">
        <v>36</v>
      </c>
      <c r="F55" s="72" t="s">
        <v>36</v>
      </c>
      <c r="G55" s="73">
        <v>4</v>
      </c>
      <c r="H55" s="72">
        <v>2</v>
      </c>
      <c r="I55" s="72">
        <f t="shared" si="5"/>
        <v>2</v>
      </c>
      <c r="J55" s="72">
        <v>2</v>
      </c>
      <c r="K55" s="72" t="s">
        <v>36</v>
      </c>
      <c r="L55" s="73">
        <v>9582</v>
      </c>
      <c r="M55" s="73">
        <v>1467</v>
      </c>
      <c r="N55" s="71">
        <v>44617</v>
      </c>
      <c r="O55" s="70" t="s">
        <v>84</v>
      </c>
      <c r="P55" s="67"/>
      <c r="Q55" s="79"/>
      <c r="R55" s="79"/>
      <c r="S55" s="79"/>
      <c r="T55" s="79"/>
      <c r="U55" s="80"/>
      <c r="V55" s="80"/>
      <c r="W55" s="80"/>
      <c r="X55" s="81"/>
      <c r="Y55" s="81"/>
      <c r="Z55" s="2"/>
      <c r="AA55" s="66"/>
      <c r="AB55" s="66"/>
    </row>
    <row r="56" spans="1:29" ht="25.35" customHeight="1">
      <c r="A56" s="69">
        <v>38</v>
      </c>
      <c r="B56" s="75" t="s">
        <v>36</v>
      </c>
      <c r="C56" s="74" t="s">
        <v>165</v>
      </c>
      <c r="D56" s="73">
        <v>11</v>
      </c>
      <c r="E56" s="72" t="s">
        <v>36</v>
      </c>
      <c r="F56" s="72" t="s">
        <v>36</v>
      </c>
      <c r="G56" s="73">
        <v>2</v>
      </c>
      <c r="H56" s="72">
        <v>1</v>
      </c>
      <c r="I56" s="72">
        <f t="shared" si="5"/>
        <v>2</v>
      </c>
      <c r="J56" s="72">
        <v>1</v>
      </c>
      <c r="K56" s="72" t="s">
        <v>36</v>
      </c>
      <c r="L56" s="73">
        <v>184</v>
      </c>
      <c r="M56" s="73">
        <v>31</v>
      </c>
      <c r="N56" s="71">
        <v>44652</v>
      </c>
      <c r="O56" s="70" t="s">
        <v>122</v>
      </c>
      <c r="P56" s="67"/>
      <c r="Q56" s="79"/>
      <c r="R56" s="79"/>
      <c r="S56" s="79"/>
      <c r="T56" s="79"/>
      <c r="U56" s="80"/>
      <c r="V56" s="80"/>
      <c r="W56" s="80"/>
      <c r="X56" s="81"/>
      <c r="Y56" s="2"/>
      <c r="Z56" s="81"/>
      <c r="AA56" s="66"/>
      <c r="AB56" s="66"/>
    </row>
    <row r="57" spans="1:29" ht="25.35" customHeight="1">
      <c r="A57" s="69">
        <v>39</v>
      </c>
      <c r="B57" s="83">
        <v>23</v>
      </c>
      <c r="C57" s="74" t="s">
        <v>74</v>
      </c>
      <c r="D57" s="73">
        <v>10</v>
      </c>
      <c r="E57" s="72">
        <v>25.5</v>
      </c>
      <c r="F57" s="76">
        <f>(D57-E57)/E57</f>
        <v>-0.60784313725490191</v>
      </c>
      <c r="G57" s="73">
        <v>2</v>
      </c>
      <c r="H57" s="72">
        <v>1</v>
      </c>
      <c r="I57" s="72">
        <f t="shared" si="5"/>
        <v>2</v>
      </c>
      <c r="J57" s="72">
        <v>1</v>
      </c>
      <c r="K57" s="72">
        <v>9</v>
      </c>
      <c r="L57" s="73">
        <v>9457</v>
      </c>
      <c r="M57" s="73">
        <v>1709</v>
      </c>
      <c r="N57" s="71">
        <v>44617</v>
      </c>
      <c r="O57" s="70" t="s">
        <v>37</v>
      </c>
      <c r="P57" s="67"/>
      <c r="Q57" s="79"/>
      <c r="R57" s="79"/>
      <c r="S57" s="79"/>
      <c r="T57" s="79"/>
      <c r="U57" s="79"/>
      <c r="V57" s="80"/>
      <c r="W57" s="80"/>
      <c r="X57" s="81"/>
      <c r="Z57" s="66"/>
      <c r="AA57" s="81"/>
    </row>
    <row r="58" spans="1:29" ht="25.35" customHeight="1">
      <c r="A58" s="45"/>
      <c r="B58" s="45"/>
      <c r="C58" s="56" t="s">
        <v>166</v>
      </c>
      <c r="D58" s="68">
        <f>SUM(D47:D57)</f>
        <v>355078.26</v>
      </c>
      <c r="E58" s="68">
        <v>394981.73</v>
      </c>
      <c r="F58" s="78">
        <f>(D58-E58)/E58</f>
        <v>-0.10102611581553399</v>
      </c>
      <c r="G58" s="68">
        <f t="shared" ref="G58" si="6">SUM(G47:G57)</f>
        <v>59014</v>
      </c>
      <c r="H58" s="68"/>
      <c r="I58" s="47"/>
      <c r="J58" s="46"/>
      <c r="K58" s="48"/>
      <c r="L58" s="49"/>
      <c r="M58" s="53"/>
      <c r="N58" s="50"/>
      <c r="O58" s="58"/>
      <c r="R58" s="67"/>
    </row>
    <row r="59" spans="1:29" ht="23.1" customHeight="1">
      <c r="W59" s="4"/>
    </row>
    <row r="60" spans="1:29" ht="17.25" customHeight="1"/>
    <row r="71" spans="16:18">
      <c r="R71" s="67"/>
    </row>
    <row r="76" spans="16:18">
      <c r="P76" s="67"/>
    </row>
    <row r="80" spans="16:18" ht="12" customHeight="1"/>
    <row r="90" spans="21:23">
      <c r="U90" s="67"/>
      <c r="V90" s="67"/>
      <c r="W90" s="67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1.33203125" style="65" bestFit="1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88671875" style="65" customWidth="1"/>
    <col min="25" max="25" width="12" style="65" bestFit="1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167</v>
      </c>
      <c r="F1" s="34"/>
      <c r="G1" s="34"/>
      <c r="H1" s="34"/>
      <c r="I1" s="34"/>
    </row>
    <row r="2" spans="1:29" ht="19.5" customHeight="1">
      <c r="E2" s="34" t="s">
        <v>168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X5" s="4"/>
    </row>
    <row r="6" spans="1:29">
      <c r="A6" s="105"/>
      <c r="B6" s="105"/>
      <c r="C6" s="108"/>
      <c r="D6" s="36" t="s">
        <v>152</v>
      </c>
      <c r="E6" s="36" t="s">
        <v>169</v>
      </c>
      <c r="F6" s="108"/>
      <c r="G6" s="108" t="s">
        <v>152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X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X9" s="66"/>
      <c r="Z9" s="67"/>
    </row>
    <row r="10" spans="1:29">
      <c r="A10" s="105"/>
      <c r="B10" s="105"/>
      <c r="C10" s="108"/>
      <c r="D10" s="36" t="s">
        <v>153</v>
      </c>
      <c r="E10" s="36" t="s">
        <v>170</v>
      </c>
      <c r="F10" s="108"/>
      <c r="G10" s="36" t="s">
        <v>153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X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4"/>
      <c r="Y11" s="67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55</v>
      </c>
      <c r="D13" s="73">
        <v>133346.26</v>
      </c>
      <c r="E13" s="72" t="s">
        <v>36</v>
      </c>
      <c r="F13" s="72" t="s">
        <v>36</v>
      </c>
      <c r="G13" s="73">
        <v>18311</v>
      </c>
      <c r="H13" s="72">
        <v>279</v>
      </c>
      <c r="I13" s="72">
        <f t="shared" ref="I13:I20" si="0">G13/H13</f>
        <v>65.630824372759861</v>
      </c>
      <c r="J13" s="72">
        <v>17</v>
      </c>
      <c r="K13" s="72">
        <v>1</v>
      </c>
      <c r="L13" s="73">
        <v>148229.94</v>
      </c>
      <c r="M13" s="73">
        <v>20359</v>
      </c>
      <c r="N13" s="71">
        <v>44666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69">
        <v>1</v>
      </c>
      <c r="C14" s="74" t="s">
        <v>44</v>
      </c>
      <c r="D14" s="73">
        <v>66689.34</v>
      </c>
      <c r="E14" s="72">
        <v>76622.42</v>
      </c>
      <c r="F14" s="76">
        <f>(D14-E14)/E14</f>
        <v>-0.12963673034602669</v>
      </c>
      <c r="G14" s="73">
        <v>13718</v>
      </c>
      <c r="H14" s="72">
        <v>244</v>
      </c>
      <c r="I14" s="72">
        <f t="shared" si="0"/>
        <v>56.221311475409834</v>
      </c>
      <c r="J14" s="72">
        <v>18</v>
      </c>
      <c r="K14" s="72">
        <v>3</v>
      </c>
      <c r="L14" s="73">
        <v>229551</v>
      </c>
      <c r="M14" s="73">
        <v>44691</v>
      </c>
      <c r="N14" s="71">
        <v>44652</v>
      </c>
      <c r="O14" s="70" t="s">
        <v>39</v>
      </c>
      <c r="P14" s="67"/>
      <c r="Q14" s="79"/>
      <c r="R14" s="79"/>
      <c r="S14" s="79"/>
      <c r="T14" s="79"/>
      <c r="V14" s="67"/>
      <c r="W14" s="66"/>
      <c r="X14" s="2"/>
      <c r="Y14" s="66"/>
      <c r="Z14" s="2"/>
      <c r="AA14" s="2"/>
      <c r="AB14" s="67"/>
      <c r="AC14" s="66"/>
    </row>
    <row r="15" spans="1:29" ht="25.35" customHeight="1">
      <c r="A15" s="69">
        <v>3</v>
      </c>
      <c r="B15" s="69">
        <v>2</v>
      </c>
      <c r="C15" s="74" t="s">
        <v>54</v>
      </c>
      <c r="D15" s="73">
        <v>31214.55</v>
      </c>
      <c r="E15" s="72">
        <v>75890.070000000007</v>
      </c>
      <c r="F15" s="76">
        <f>(D15-E15)/E15</f>
        <v>-0.58868729466187075</v>
      </c>
      <c r="G15" s="73">
        <v>4848</v>
      </c>
      <c r="H15" s="72">
        <v>156</v>
      </c>
      <c r="I15" s="72">
        <f t="shared" si="0"/>
        <v>31.076923076923077</v>
      </c>
      <c r="J15" s="72">
        <v>11</v>
      </c>
      <c r="K15" s="72">
        <v>2</v>
      </c>
      <c r="L15" s="73">
        <v>111073</v>
      </c>
      <c r="M15" s="73">
        <v>15602</v>
      </c>
      <c r="N15" s="71">
        <v>44659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2"/>
      <c r="Y15" s="66"/>
      <c r="Z15" s="81"/>
      <c r="AA15" s="66"/>
      <c r="AB15" s="81"/>
      <c r="AC15" s="66"/>
    </row>
    <row r="16" spans="1:29" ht="25.35" customHeight="1">
      <c r="A16" s="69">
        <v>4</v>
      </c>
      <c r="B16" s="83" t="s">
        <v>34</v>
      </c>
      <c r="C16" s="74" t="s">
        <v>64</v>
      </c>
      <c r="D16" s="73">
        <v>29739.25</v>
      </c>
      <c r="E16" s="72" t="s">
        <v>36</v>
      </c>
      <c r="F16" s="72" t="s">
        <v>36</v>
      </c>
      <c r="G16" s="73">
        <v>4585</v>
      </c>
      <c r="H16" s="72">
        <v>182</v>
      </c>
      <c r="I16" s="72">
        <f t="shared" si="0"/>
        <v>25.192307692307693</v>
      </c>
      <c r="J16" s="72">
        <v>17</v>
      </c>
      <c r="K16" s="72">
        <v>1</v>
      </c>
      <c r="L16" s="73">
        <v>30149</v>
      </c>
      <c r="M16" s="73">
        <v>4644</v>
      </c>
      <c r="N16" s="71">
        <v>44666</v>
      </c>
      <c r="O16" s="70" t="s">
        <v>37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81"/>
      <c r="AA16" s="66"/>
      <c r="AB16" s="81"/>
      <c r="AC16" s="66"/>
    </row>
    <row r="17" spans="1:29" ht="25.35" customHeight="1">
      <c r="A17" s="69">
        <v>5</v>
      </c>
      <c r="B17" s="82">
        <v>5</v>
      </c>
      <c r="C17" s="74" t="s">
        <v>48</v>
      </c>
      <c r="D17" s="73">
        <v>26588.17</v>
      </c>
      <c r="E17" s="72">
        <v>24219.37</v>
      </c>
      <c r="F17" s="76">
        <f>(D17-E17)/E17</f>
        <v>9.7806012295117484E-2</v>
      </c>
      <c r="G17" s="73">
        <v>5710</v>
      </c>
      <c r="H17" s="72">
        <v>137</v>
      </c>
      <c r="I17" s="72">
        <f t="shared" si="0"/>
        <v>41.678832116788321</v>
      </c>
      <c r="J17" s="72">
        <v>12</v>
      </c>
      <c r="K17" s="72">
        <v>6</v>
      </c>
      <c r="L17" s="73">
        <v>214732</v>
      </c>
      <c r="M17" s="73">
        <v>43220</v>
      </c>
      <c r="N17" s="71">
        <v>44631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6"/>
    </row>
    <row r="18" spans="1:29" ht="25.35" customHeight="1">
      <c r="A18" s="69">
        <v>6</v>
      </c>
      <c r="B18" s="83" t="s">
        <v>34</v>
      </c>
      <c r="C18" s="74" t="s">
        <v>110</v>
      </c>
      <c r="D18" s="73">
        <v>25725</v>
      </c>
      <c r="E18" s="72" t="s">
        <v>36</v>
      </c>
      <c r="F18" s="72" t="s">
        <v>36</v>
      </c>
      <c r="G18" s="73">
        <v>3858</v>
      </c>
      <c r="H18" s="72" t="s">
        <v>36</v>
      </c>
      <c r="I18" s="72" t="s">
        <v>36</v>
      </c>
      <c r="J18" s="72">
        <v>13</v>
      </c>
      <c r="K18" s="72">
        <v>1</v>
      </c>
      <c r="L18" s="73">
        <v>25725</v>
      </c>
      <c r="M18" s="73">
        <v>3858</v>
      </c>
      <c r="N18" s="71">
        <v>44666</v>
      </c>
      <c r="O18" s="70" t="s">
        <v>47</v>
      </c>
      <c r="P18" s="11"/>
      <c r="Q18" s="79"/>
      <c r="R18" s="87"/>
      <c r="S18" s="64"/>
      <c r="T18" s="67"/>
      <c r="U18" s="67"/>
      <c r="V18" s="67"/>
      <c r="W18" s="80"/>
      <c r="X18" s="81"/>
      <c r="Y18" s="66"/>
      <c r="Z18" s="2"/>
      <c r="AA18" s="81"/>
      <c r="AB18" s="66"/>
      <c r="AC18" s="66"/>
    </row>
    <row r="19" spans="1:29" ht="25.35" customHeight="1">
      <c r="A19" s="69">
        <v>7</v>
      </c>
      <c r="B19" s="69">
        <v>3</v>
      </c>
      <c r="C19" s="74" t="s">
        <v>51</v>
      </c>
      <c r="D19" s="73">
        <v>24000.69</v>
      </c>
      <c r="E19" s="72">
        <v>46535.839999999997</v>
      </c>
      <c r="F19" s="76">
        <f>(D19-E19)/E19</f>
        <v>-0.48425364192415993</v>
      </c>
      <c r="G19" s="73">
        <v>5633</v>
      </c>
      <c r="H19" s="72">
        <v>181</v>
      </c>
      <c r="I19" s="72">
        <f t="shared" si="0"/>
        <v>31.121546961325969</v>
      </c>
      <c r="J19" s="72">
        <v>18</v>
      </c>
      <c r="K19" s="72">
        <v>2</v>
      </c>
      <c r="L19" s="73">
        <v>71759.13</v>
      </c>
      <c r="M19" s="73">
        <v>16829</v>
      </c>
      <c r="N19" s="71">
        <v>44659</v>
      </c>
      <c r="O19" s="70" t="s">
        <v>41</v>
      </c>
      <c r="P19" s="67"/>
      <c r="Q19" s="79"/>
      <c r="R19" s="79"/>
      <c r="S19" s="64"/>
      <c r="T19" s="79"/>
      <c r="V19" s="80"/>
      <c r="W19" s="4"/>
      <c r="X19" s="81"/>
      <c r="Y19" s="2"/>
      <c r="Z19" s="80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45</v>
      </c>
      <c r="D20" s="73">
        <v>18184.61</v>
      </c>
      <c r="E20" s="72">
        <v>17279.84</v>
      </c>
      <c r="F20" s="76">
        <f>(D20-E20)/E20</f>
        <v>5.2359859813516818E-2</v>
      </c>
      <c r="G20" s="73">
        <v>3882</v>
      </c>
      <c r="H20" s="72">
        <v>108</v>
      </c>
      <c r="I20" s="72">
        <f t="shared" si="0"/>
        <v>35.944444444444443</v>
      </c>
      <c r="J20" s="72">
        <v>10</v>
      </c>
      <c r="K20" s="72">
        <v>5</v>
      </c>
      <c r="L20" s="73">
        <v>130684</v>
      </c>
      <c r="M20" s="73">
        <v>26076</v>
      </c>
      <c r="N20" s="71">
        <v>44638</v>
      </c>
      <c r="O20" s="70" t="s">
        <v>37</v>
      </c>
      <c r="P20" s="67"/>
      <c r="Q20" s="81"/>
      <c r="R20" s="87"/>
      <c r="S20" s="79"/>
      <c r="T20" s="79"/>
      <c r="U20" s="79"/>
      <c r="V20" s="80"/>
      <c r="W20" s="80"/>
      <c r="X20" s="81"/>
      <c r="Y20" s="66"/>
      <c r="Z20" s="2"/>
      <c r="AA20" s="81"/>
      <c r="AB20" s="66"/>
      <c r="AC20" s="66"/>
    </row>
    <row r="21" spans="1:29" ht="25.35" customHeight="1">
      <c r="A21" s="69">
        <v>9</v>
      </c>
      <c r="B21" s="69">
        <v>4</v>
      </c>
      <c r="C21" s="74" t="s">
        <v>146</v>
      </c>
      <c r="D21" s="73">
        <v>10528.74</v>
      </c>
      <c r="E21" s="72">
        <v>25006.39</v>
      </c>
      <c r="F21" s="76">
        <f>(D21-E21)/E21</f>
        <v>-0.57895801833051475</v>
      </c>
      <c r="G21" s="73">
        <v>1658</v>
      </c>
      <c r="H21" s="72">
        <v>76</v>
      </c>
      <c r="I21" s="72">
        <f>G21/H21</f>
        <v>21.815789473684209</v>
      </c>
      <c r="J21" s="72">
        <v>8</v>
      </c>
      <c r="K21" s="72">
        <v>3</v>
      </c>
      <c r="L21" s="73">
        <v>96314.18</v>
      </c>
      <c r="M21" s="73">
        <v>13470</v>
      </c>
      <c r="N21" s="71">
        <v>44652</v>
      </c>
      <c r="O21" s="70" t="s">
        <v>142</v>
      </c>
      <c r="P21" s="67"/>
      <c r="Q21" s="79"/>
      <c r="R21" s="79"/>
      <c r="S21" s="64"/>
      <c r="T21" s="79"/>
      <c r="V21" s="80"/>
      <c r="W21" s="80"/>
      <c r="X21" s="81"/>
      <c r="Y21" s="66"/>
      <c r="Z21" s="2"/>
      <c r="AA21" s="81"/>
      <c r="AB21" s="66"/>
      <c r="AC21" s="66"/>
    </row>
    <row r="22" spans="1:29" ht="25.35" customHeight="1">
      <c r="A22" s="69">
        <v>10</v>
      </c>
      <c r="B22" s="69">
        <v>7</v>
      </c>
      <c r="C22" s="74" t="s">
        <v>129</v>
      </c>
      <c r="D22" s="73">
        <v>9610.01</v>
      </c>
      <c r="E22" s="72">
        <v>16133.72</v>
      </c>
      <c r="F22" s="76">
        <f>(D22-E22)/E22</f>
        <v>-0.40435249898969361</v>
      </c>
      <c r="G22" s="73">
        <v>1576</v>
      </c>
      <c r="H22" s="72">
        <v>93</v>
      </c>
      <c r="I22" s="72">
        <f>G22/H22</f>
        <v>16.946236559139784</v>
      </c>
      <c r="J22" s="72">
        <v>13</v>
      </c>
      <c r="K22" s="72">
        <v>2</v>
      </c>
      <c r="L22" s="73">
        <v>32522.120000000003</v>
      </c>
      <c r="M22" s="73">
        <v>5810</v>
      </c>
      <c r="N22" s="71">
        <v>44659</v>
      </c>
      <c r="O22" s="70" t="s">
        <v>130</v>
      </c>
      <c r="P22" s="67"/>
      <c r="Q22" s="79"/>
      <c r="R22" s="87"/>
      <c r="S22" s="87"/>
      <c r="T22" s="79"/>
      <c r="V22" s="67"/>
      <c r="W22" s="66"/>
      <c r="X22" s="2"/>
      <c r="Y22" s="2"/>
      <c r="Z22" s="66"/>
      <c r="AA22" s="67"/>
      <c r="AC22" s="66"/>
    </row>
    <row r="23" spans="1:29" ht="25.35" customHeight="1">
      <c r="A23" s="45"/>
      <c r="B23" s="45"/>
      <c r="C23" s="56" t="s">
        <v>52</v>
      </c>
      <c r="D23" s="68">
        <f>SUM(D13:D22)</f>
        <v>375626.62</v>
      </c>
      <c r="E23" s="68">
        <v>315900.86</v>
      </c>
      <c r="F23" s="22">
        <f>(D23-E23)/E23</f>
        <v>0.18906488573662006</v>
      </c>
      <c r="G23" s="68">
        <f>SUM(G13:G22)</f>
        <v>63779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2">
        <v>9</v>
      </c>
      <c r="C25" s="74" t="s">
        <v>137</v>
      </c>
      <c r="D25" s="73">
        <v>7336.48</v>
      </c>
      <c r="E25" s="72">
        <v>13656.25</v>
      </c>
      <c r="F25" s="76">
        <f>(D25-E25)/E25</f>
        <v>-0.46277491990846686</v>
      </c>
      <c r="G25" s="73">
        <v>1185</v>
      </c>
      <c r="H25" s="72">
        <v>32</v>
      </c>
      <c r="I25" s="72">
        <f t="shared" ref="I25:I30" si="1">G25/H25</f>
        <v>37.03125</v>
      </c>
      <c r="J25" s="72">
        <v>5</v>
      </c>
      <c r="K25" s="72">
        <v>7</v>
      </c>
      <c r="L25" s="73">
        <v>362419.93</v>
      </c>
      <c r="M25" s="73">
        <v>51687</v>
      </c>
      <c r="N25" s="71">
        <v>44624</v>
      </c>
      <c r="O25" s="70" t="s">
        <v>56</v>
      </c>
      <c r="P25" s="67"/>
      <c r="Q25" s="2"/>
      <c r="R25" s="81"/>
      <c r="S25" s="66"/>
      <c r="T25" s="66"/>
      <c r="V25" s="67"/>
      <c r="W25" s="67"/>
      <c r="X25" s="66"/>
      <c r="Y25" s="67"/>
      <c r="Z25" s="66"/>
    </row>
    <row r="26" spans="1:29" ht="25.35" customHeight="1">
      <c r="A26" s="69">
        <v>12</v>
      </c>
      <c r="B26" s="82" t="s">
        <v>58</v>
      </c>
      <c r="C26" s="74" t="s">
        <v>100</v>
      </c>
      <c r="D26" s="73">
        <v>4537.59</v>
      </c>
      <c r="E26" s="72" t="s">
        <v>36</v>
      </c>
      <c r="F26" s="72" t="s">
        <v>36</v>
      </c>
      <c r="G26" s="73">
        <v>1067</v>
      </c>
      <c r="H26" s="72">
        <v>50</v>
      </c>
      <c r="I26" s="72">
        <f t="shared" si="1"/>
        <v>21.34</v>
      </c>
      <c r="J26" s="72">
        <v>8</v>
      </c>
      <c r="K26" s="72">
        <v>0</v>
      </c>
      <c r="L26" s="73">
        <v>4537.59</v>
      </c>
      <c r="M26" s="73">
        <v>1067</v>
      </c>
      <c r="N26" s="71" t="s">
        <v>60</v>
      </c>
      <c r="O26" s="70" t="s">
        <v>101</v>
      </c>
      <c r="P26" s="67"/>
      <c r="Q26" s="79"/>
      <c r="R26" s="79"/>
      <c r="S26" s="64"/>
      <c r="T26" s="79"/>
      <c r="V26" s="80"/>
      <c r="W26" s="4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10</v>
      </c>
      <c r="C27" s="74" t="s">
        <v>141</v>
      </c>
      <c r="D27" s="73">
        <v>4247.74</v>
      </c>
      <c r="E27" s="72">
        <v>5673.28</v>
      </c>
      <c r="F27" s="76">
        <f>(D27-E27)/E27</f>
        <v>-0.25127263241017544</v>
      </c>
      <c r="G27" s="73">
        <v>749</v>
      </c>
      <c r="H27" s="72">
        <v>18</v>
      </c>
      <c r="I27" s="72">
        <f t="shared" si="1"/>
        <v>41.611111111111114</v>
      </c>
      <c r="J27" s="72">
        <v>3</v>
      </c>
      <c r="K27" s="72">
        <v>9</v>
      </c>
      <c r="L27" s="73">
        <v>244937.06</v>
      </c>
      <c r="M27" s="73">
        <v>35699</v>
      </c>
      <c r="N27" s="71">
        <v>44610</v>
      </c>
      <c r="O27" s="70" t="s">
        <v>142</v>
      </c>
      <c r="P27" s="67"/>
      <c r="Q27" s="79"/>
      <c r="R27" s="79"/>
      <c r="S27" s="64"/>
      <c r="T27" s="80"/>
      <c r="U27" s="80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82">
        <v>16</v>
      </c>
      <c r="C28" s="74" t="s">
        <v>119</v>
      </c>
      <c r="D28" s="73">
        <v>884</v>
      </c>
      <c r="E28" s="72">
        <v>1489.6</v>
      </c>
      <c r="F28" s="76">
        <f>(D28-E28)/E28</f>
        <v>-0.40655209452201929</v>
      </c>
      <c r="G28" s="73">
        <v>156</v>
      </c>
      <c r="H28" s="72">
        <v>12</v>
      </c>
      <c r="I28" s="72">
        <f t="shared" si="1"/>
        <v>13</v>
      </c>
      <c r="J28" s="72">
        <v>6</v>
      </c>
      <c r="K28" s="72">
        <v>9</v>
      </c>
      <c r="L28" s="73">
        <v>139305.45000000001</v>
      </c>
      <c r="M28" s="73">
        <v>23360</v>
      </c>
      <c r="N28" s="71">
        <v>44610</v>
      </c>
      <c r="O28" s="70" t="s">
        <v>120</v>
      </c>
      <c r="P28" s="67"/>
      <c r="Q28" s="79"/>
      <c r="R28" s="79"/>
      <c r="S28" s="79"/>
      <c r="T28" s="79"/>
      <c r="U28" s="80"/>
      <c r="V28" s="80"/>
      <c r="W28" s="2"/>
      <c r="X28" s="80"/>
      <c r="Y28" s="66"/>
      <c r="Z28" s="81"/>
      <c r="AA28" s="81"/>
      <c r="AB28" s="66"/>
    </row>
    <row r="29" spans="1:29" ht="25.35" customHeight="1">
      <c r="A29" s="69">
        <v>15</v>
      </c>
      <c r="B29" s="82">
        <v>17</v>
      </c>
      <c r="C29" s="74" t="s">
        <v>171</v>
      </c>
      <c r="D29" s="73">
        <v>753.27</v>
      </c>
      <c r="E29" s="73">
        <v>969.44</v>
      </c>
      <c r="F29" s="76">
        <f>(D29-E29)/E29</f>
        <v>-0.22298440336689229</v>
      </c>
      <c r="G29" s="73">
        <v>185</v>
      </c>
      <c r="H29" s="72">
        <v>5</v>
      </c>
      <c r="I29" s="72">
        <f t="shared" si="1"/>
        <v>37</v>
      </c>
      <c r="J29" s="72">
        <v>1</v>
      </c>
      <c r="K29" s="72">
        <v>21</v>
      </c>
      <c r="L29" s="73">
        <v>224505</v>
      </c>
      <c r="M29" s="73">
        <v>44582</v>
      </c>
      <c r="N29" s="71">
        <v>44526</v>
      </c>
      <c r="O29" s="70" t="s">
        <v>43</v>
      </c>
      <c r="P29" s="67"/>
      <c r="Q29" s="79"/>
      <c r="R29" s="79"/>
      <c r="S29" s="64"/>
      <c r="T29" s="79"/>
      <c r="U29" s="4"/>
      <c r="V29" s="4"/>
      <c r="W29" s="4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82" t="s">
        <v>58</v>
      </c>
      <c r="C30" s="74" t="s">
        <v>89</v>
      </c>
      <c r="D30" s="73">
        <v>739.23</v>
      </c>
      <c r="E30" s="72" t="s">
        <v>36</v>
      </c>
      <c r="F30" s="72" t="s">
        <v>36</v>
      </c>
      <c r="G30" s="73">
        <v>119</v>
      </c>
      <c r="H30" s="72">
        <v>6</v>
      </c>
      <c r="I30" s="72">
        <f t="shared" si="1"/>
        <v>19.833333333333332</v>
      </c>
      <c r="J30" s="72">
        <v>6</v>
      </c>
      <c r="K30" s="72">
        <v>0</v>
      </c>
      <c r="L30" s="73">
        <v>739.23</v>
      </c>
      <c r="M30" s="73">
        <v>119</v>
      </c>
      <c r="N30" s="71" t="s">
        <v>60</v>
      </c>
      <c r="O30" s="70" t="s">
        <v>41</v>
      </c>
      <c r="P30" s="67"/>
      <c r="Q30" s="79"/>
      <c r="R30" s="79"/>
      <c r="S30" s="64"/>
      <c r="T30" s="79"/>
      <c r="U30" s="4"/>
      <c r="V30" s="4"/>
      <c r="W30" s="4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82">
        <v>23</v>
      </c>
      <c r="C31" s="74" t="s">
        <v>68</v>
      </c>
      <c r="D31" s="73">
        <v>288</v>
      </c>
      <c r="E31" s="72">
        <v>184</v>
      </c>
      <c r="F31" s="76">
        <f>(D31-E31)/E31</f>
        <v>0.56521739130434778</v>
      </c>
      <c r="G31" s="73">
        <v>40</v>
      </c>
      <c r="H31" s="72" t="s">
        <v>36</v>
      </c>
      <c r="I31" s="72" t="s">
        <v>36</v>
      </c>
      <c r="J31" s="72">
        <v>2</v>
      </c>
      <c r="K31" s="72">
        <v>10</v>
      </c>
      <c r="L31" s="73">
        <v>16895</v>
      </c>
      <c r="M31" s="73">
        <v>2738</v>
      </c>
      <c r="N31" s="71">
        <v>44603</v>
      </c>
      <c r="O31" s="70" t="s">
        <v>47</v>
      </c>
      <c r="P31" s="11"/>
      <c r="Q31" s="79"/>
      <c r="R31" s="79"/>
      <c r="S31" s="64"/>
      <c r="T31" s="79"/>
      <c r="U31" s="4"/>
      <c r="V31" s="4"/>
      <c r="W31" s="4"/>
      <c r="X31" s="81"/>
      <c r="Y31" s="2"/>
      <c r="Z31" s="80"/>
      <c r="AA31" s="81"/>
      <c r="AB31" s="66"/>
      <c r="AC31" s="66"/>
    </row>
    <row r="32" spans="1:29" ht="25.35" customHeight="1">
      <c r="A32" s="69">
        <v>18</v>
      </c>
      <c r="B32" s="72" t="s">
        <v>36</v>
      </c>
      <c r="C32" s="74" t="s">
        <v>172</v>
      </c>
      <c r="D32" s="73">
        <v>200</v>
      </c>
      <c r="E32" s="72" t="s">
        <v>36</v>
      </c>
      <c r="F32" s="72" t="s">
        <v>36</v>
      </c>
      <c r="G32" s="73">
        <v>40</v>
      </c>
      <c r="H32" s="72" t="s">
        <v>36</v>
      </c>
      <c r="I32" s="72" t="s">
        <v>36</v>
      </c>
      <c r="J32" s="72">
        <v>1</v>
      </c>
      <c r="K32" s="72">
        <v>9</v>
      </c>
      <c r="L32" s="73">
        <v>47274</v>
      </c>
      <c r="M32" s="73">
        <v>9695</v>
      </c>
      <c r="N32" s="71">
        <v>44596</v>
      </c>
      <c r="O32" s="70" t="s">
        <v>47</v>
      </c>
      <c r="P32" s="67"/>
      <c r="Q32" s="79"/>
      <c r="R32" s="79"/>
      <c r="S32" s="64"/>
      <c r="T32" s="79"/>
      <c r="V32" s="80"/>
      <c r="W32" s="80"/>
      <c r="X32" s="2"/>
      <c r="Y32" s="80"/>
      <c r="Z32" s="81"/>
      <c r="AA32" s="81"/>
      <c r="AB32" s="66"/>
      <c r="AC32" s="66"/>
    </row>
    <row r="33" spans="1:29" ht="25.35" customHeight="1">
      <c r="A33" s="69">
        <v>19</v>
      </c>
      <c r="B33" s="82">
        <v>25</v>
      </c>
      <c r="C33" s="74" t="s">
        <v>131</v>
      </c>
      <c r="D33" s="73">
        <v>131</v>
      </c>
      <c r="E33" s="72">
        <v>159.44</v>
      </c>
      <c r="F33" s="76">
        <f>(D33-E33)/E33</f>
        <v>-0.17837431008529853</v>
      </c>
      <c r="G33" s="73">
        <v>24</v>
      </c>
      <c r="H33" s="72">
        <v>2</v>
      </c>
      <c r="I33" s="72">
        <f>G33/H33</f>
        <v>12</v>
      </c>
      <c r="J33" s="72">
        <v>1</v>
      </c>
      <c r="K33" s="72">
        <v>4</v>
      </c>
      <c r="L33" s="73">
        <v>16543.02</v>
      </c>
      <c r="M33" s="73">
        <v>3393</v>
      </c>
      <c r="N33" s="71">
        <v>44645</v>
      </c>
      <c r="O33" s="70" t="s">
        <v>41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32">
        <v>27</v>
      </c>
      <c r="C34" s="74" t="s">
        <v>160</v>
      </c>
      <c r="D34" s="73">
        <v>101</v>
      </c>
      <c r="E34" s="72">
        <v>88</v>
      </c>
      <c r="F34" s="76">
        <f>(D34-E34)/E34</f>
        <v>0.14772727272727273</v>
      </c>
      <c r="G34" s="73">
        <v>27</v>
      </c>
      <c r="H34" s="72" t="s">
        <v>36</v>
      </c>
      <c r="I34" s="72" t="s">
        <v>36</v>
      </c>
      <c r="J34" s="72">
        <v>1</v>
      </c>
      <c r="K34" s="72" t="s">
        <v>36</v>
      </c>
      <c r="L34" s="73">
        <v>51958</v>
      </c>
      <c r="M34" s="73">
        <v>9212</v>
      </c>
      <c r="N34" s="71">
        <v>44575</v>
      </c>
      <c r="O34" s="70" t="s">
        <v>47</v>
      </c>
      <c r="P34" s="11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2" customHeight="1">
      <c r="A35" s="45"/>
      <c r="B35" s="45"/>
      <c r="C35" s="56" t="s">
        <v>66</v>
      </c>
      <c r="D35" s="68">
        <f ca="1">SUM(D23:D37)</f>
        <v>1974441.15</v>
      </c>
      <c r="E35" s="68">
        <v>331635.50999999995</v>
      </c>
      <c r="F35" s="22">
        <f ca="1">(D35-E35)/E35</f>
        <v>4.9536481783871702</v>
      </c>
      <c r="G35" s="68">
        <f ca="1">SUM(G23:G37)</f>
        <v>336993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21</v>
      </c>
      <c r="C37" s="74" t="s">
        <v>144</v>
      </c>
      <c r="D37" s="73">
        <v>43.3</v>
      </c>
      <c r="E37" s="72">
        <v>256.89999999999998</v>
      </c>
      <c r="F37" s="76">
        <f>(D37-E37)/E37</f>
        <v>-0.8314519268197742</v>
      </c>
      <c r="G37" s="73">
        <v>12</v>
      </c>
      <c r="H37" s="72">
        <v>1</v>
      </c>
      <c r="I37" s="72">
        <f>G37/H37</f>
        <v>12</v>
      </c>
      <c r="J37" s="72">
        <v>1</v>
      </c>
      <c r="K37" s="72">
        <v>9</v>
      </c>
      <c r="L37" s="73">
        <v>61600.34</v>
      </c>
      <c r="M37" s="73">
        <v>12795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75" t="s">
        <v>36</v>
      </c>
      <c r="C38" s="74" t="s">
        <v>93</v>
      </c>
      <c r="D38" s="73">
        <v>33</v>
      </c>
      <c r="E38" s="72" t="s">
        <v>36</v>
      </c>
      <c r="F38" s="72" t="s">
        <v>36</v>
      </c>
      <c r="G38" s="73">
        <v>5</v>
      </c>
      <c r="H38" s="72">
        <v>1</v>
      </c>
      <c r="I38" s="72">
        <f>G38/H38</f>
        <v>5</v>
      </c>
      <c r="J38" s="72">
        <v>1</v>
      </c>
      <c r="K38" s="72" t="s">
        <v>36</v>
      </c>
      <c r="L38" s="73">
        <v>50284</v>
      </c>
      <c r="M38" s="73">
        <v>8608</v>
      </c>
      <c r="N38" s="71">
        <v>44512</v>
      </c>
      <c r="O38" s="70" t="s">
        <v>84</v>
      </c>
      <c r="P38" s="67"/>
      <c r="Q38" s="79"/>
      <c r="R38" s="79"/>
      <c r="S38" s="67"/>
      <c r="T38" s="67"/>
      <c r="U38" s="67"/>
      <c r="V38" s="80"/>
      <c r="W38" s="4"/>
      <c r="X38" s="81"/>
      <c r="Y38" s="2"/>
      <c r="Z38" s="80"/>
      <c r="AA38" s="81"/>
      <c r="AB38" s="66"/>
      <c r="AC38" s="66"/>
    </row>
    <row r="39" spans="1:29" ht="25.35" customHeight="1">
      <c r="A39" s="69">
        <v>23</v>
      </c>
      <c r="B39" s="69">
        <v>28</v>
      </c>
      <c r="C39" s="74" t="s">
        <v>74</v>
      </c>
      <c r="D39" s="73">
        <v>25.5</v>
      </c>
      <c r="E39" s="72">
        <v>67.5</v>
      </c>
      <c r="F39" s="76">
        <f>(D39-E39)/E39</f>
        <v>-0.62222222222222223</v>
      </c>
      <c r="G39" s="73">
        <v>9</v>
      </c>
      <c r="H39" s="72">
        <v>1</v>
      </c>
      <c r="I39" s="72">
        <f>G39/H39</f>
        <v>9</v>
      </c>
      <c r="J39" s="72">
        <v>1</v>
      </c>
      <c r="K39" s="72">
        <v>8</v>
      </c>
      <c r="L39" s="73">
        <v>9447</v>
      </c>
      <c r="M39" s="73">
        <v>1707</v>
      </c>
      <c r="N39" s="71">
        <v>44617</v>
      </c>
      <c r="O39" s="70" t="s">
        <v>37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81"/>
      <c r="AA39" s="66"/>
      <c r="AB39" s="66"/>
    </row>
    <row r="40" spans="1:29" ht="25.35" customHeight="1">
      <c r="A40" s="69">
        <v>24</v>
      </c>
      <c r="B40" s="69">
        <v>12</v>
      </c>
      <c r="C40" s="74" t="s">
        <v>155</v>
      </c>
      <c r="D40" s="73">
        <v>23</v>
      </c>
      <c r="E40" s="72">
        <v>2507.8200000000002</v>
      </c>
      <c r="F40" s="76">
        <f>(D40-E40)/E40</f>
        <v>-0.99082868786436029</v>
      </c>
      <c r="G40" s="73">
        <v>4</v>
      </c>
      <c r="H40" s="72">
        <v>1</v>
      </c>
      <c r="I40" s="72">
        <f>G40/H40</f>
        <v>4</v>
      </c>
      <c r="J40" s="72">
        <v>1</v>
      </c>
      <c r="K40" s="72">
        <v>5</v>
      </c>
      <c r="L40" s="73">
        <v>48874.54</v>
      </c>
      <c r="M40" s="73">
        <v>7757</v>
      </c>
      <c r="N40" s="71">
        <v>44638</v>
      </c>
      <c r="O40" s="70" t="s">
        <v>41</v>
      </c>
      <c r="P40" s="67"/>
      <c r="Q40" s="79"/>
      <c r="R40" s="79"/>
      <c r="S40" s="79"/>
      <c r="T40" s="79"/>
      <c r="U40" s="79"/>
      <c r="V40" s="80"/>
      <c r="W40" s="80"/>
      <c r="Y40" s="81"/>
      <c r="Z40" s="66"/>
      <c r="AA40" s="81"/>
    </row>
    <row r="41" spans="1:29" ht="25.35" customHeight="1">
      <c r="A41" s="69">
        <v>25</v>
      </c>
      <c r="B41" s="82">
        <v>20</v>
      </c>
      <c r="C41" s="74" t="s">
        <v>173</v>
      </c>
      <c r="D41" s="73">
        <v>12</v>
      </c>
      <c r="E41" s="72">
        <v>285.69</v>
      </c>
      <c r="F41" s="76">
        <f>(D41-E41)/E41</f>
        <v>-0.95799642969652421</v>
      </c>
      <c r="G41" s="73">
        <v>2</v>
      </c>
      <c r="H41" s="72">
        <v>1</v>
      </c>
      <c r="I41" s="72">
        <f>G41/H41</f>
        <v>2</v>
      </c>
      <c r="J41" s="72">
        <v>1</v>
      </c>
      <c r="K41" s="72">
        <v>4</v>
      </c>
      <c r="L41" s="73">
        <v>10337.67</v>
      </c>
      <c r="M41" s="73">
        <v>1647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45"/>
      <c r="B42" s="45"/>
      <c r="C42" s="56" t="s">
        <v>174</v>
      </c>
      <c r="D42" s="68">
        <f ca="1">SUM(D35:D41)</f>
        <v>1579689.72</v>
      </c>
      <c r="E42" s="68">
        <v>332995.84999999998</v>
      </c>
      <c r="F42" s="22">
        <f ca="1">(D42-E42)/E42</f>
        <v>2.5580067739582941</v>
      </c>
      <c r="G42" s="68">
        <f t="shared" ref="G42" ca="1" si="2">SUM(G35:G41)</f>
        <v>337025</v>
      </c>
      <c r="H42" s="68"/>
      <c r="I42" s="47"/>
      <c r="J42" s="46"/>
      <c r="K42" s="48"/>
      <c r="L42" s="49"/>
      <c r="M42" s="53"/>
      <c r="N42" s="50"/>
      <c r="O42" s="58"/>
      <c r="R42" s="67"/>
    </row>
    <row r="43" spans="1:29" ht="23.1" customHeight="1">
      <c r="W43" s="4"/>
    </row>
    <row r="44" spans="1:29" ht="17.25" customHeight="1"/>
    <row r="55" spans="16:18">
      <c r="R55" s="67"/>
    </row>
    <row r="60" spans="16:18">
      <c r="P60" s="67"/>
    </row>
    <row r="64" spans="16:18" ht="12" customHeight="1"/>
    <row r="74" spans="21:23">
      <c r="U74" s="67"/>
      <c r="V74" s="67"/>
      <c r="W74" s="67"/>
    </row>
  </sheetData>
  <sortState xmlns:xlrd2="http://schemas.microsoft.com/office/spreadsheetml/2017/richdata2" ref="B13:P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1.33203125" style="65" bestFit="1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175</v>
      </c>
      <c r="F1" s="34"/>
      <c r="G1" s="34"/>
      <c r="H1" s="34"/>
      <c r="I1" s="34"/>
    </row>
    <row r="2" spans="1:29" ht="19.5" customHeight="1">
      <c r="E2" s="34" t="s">
        <v>176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169</v>
      </c>
      <c r="E6" s="36" t="s">
        <v>177</v>
      </c>
      <c r="F6" s="108"/>
      <c r="G6" s="108" t="s">
        <v>169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>
      <c r="A10" s="105"/>
      <c r="B10" s="105"/>
      <c r="C10" s="108"/>
      <c r="D10" s="36" t="s">
        <v>170</v>
      </c>
      <c r="E10" s="36" t="s">
        <v>178</v>
      </c>
      <c r="F10" s="108"/>
      <c r="G10" s="36" t="s">
        <v>170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44</v>
      </c>
      <c r="D13" s="73">
        <v>76622.42</v>
      </c>
      <c r="E13" s="72">
        <v>86238.9</v>
      </c>
      <c r="F13" s="76">
        <f t="shared" ref="F13" si="0">(D13-E13)/E13</f>
        <v>-0.11150977111257213</v>
      </c>
      <c r="G13" s="73">
        <v>14504</v>
      </c>
      <c r="H13" s="72">
        <v>307</v>
      </c>
      <c r="I13" s="72">
        <f t="shared" ref="I13" si="1">G13/H13</f>
        <v>47.244299674267104</v>
      </c>
      <c r="J13" s="72">
        <v>20</v>
      </c>
      <c r="K13" s="72">
        <v>2</v>
      </c>
      <c r="L13" s="73">
        <v>162861</v>
      </c>
      <c r="M13" s="73">
        <v>30973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4" t="s">
        <v>34</v>
      </c>
      <c r="C14" s="74" t="s">
        <v>54</v>
      </c>
      <c r="D14" s="73">
        <v>75890.070000000007</v>
      </c>
      <c r="E14" s="72" t="s">
        <v>36</v>
      </c>
      <c r="F14" s="72" t="s">
        <v>36</v>
      </c>
      <c r="G14" s="73">
        <v>10223</v>
      </c>
      <c r="H14" s="72">
        <v>281</v>
      </c>
      <c r="I14" s="72">
        <f t="shared" ref="I14:I22" si="2">G14/H14</f>
        <v>36.380782918149464</v>
      </c>
      <c r="J14" s="72">
        <v>17</v>
      </c>
      <c r="K14" s="72">
        <v>1</v>
      </c>
      <c r="L14" s="73">
        <v>79887</v>
      </c>
      <c r="M14" s="73">
        <v>10756</v>
      </c>
      <c r="N14" s="71">
        <v>44659</v>
      </c>
      <c r="O14" s="70" t="s">
        <v>39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83" t="s">
        <v>34</v>
      </c>
      <c r="C15" s="74" t="s">
        <v>51</v>
      </c>
      <c r="D15" s="73">
        <v>46535.839999999997</v>
      </c>
      <c r="E15" s="72" t="s">
        <v>36</v>
      </c>
      <c r="F15" s="72" t="s">
        <v>36</v>
      </c>
      <c r="G15" s="73">
        <v>10926</v>
      </c>
      <c r="H15" s="72">
        <v>297</v>
      </c>
      <c r="I15" s="72">
        <f t="shared" si="2"/>
        <v>36.787878787878789</v>
      </c>
      <c r="J15" s="72">
        <v>21</v>
      </c>
      <c r="K15" s="72">
        <v>1</v>
      </c>
      <c r="L15" s="73">
        <v>46983.44</v>
      </c>
      <c r="M15" s="73">
        <v>11006</v>
      </c>
      <c r="N15" s="71">
        <v>44659</v>
      </c>
      <c r="O15" s="70" t="s">
        <v>41</v>
      </c>
      <c r="P15" s="67"/>
      <c r="Q15" s="79"/>
      <c r="R15" s="79"/>
      <c r="S15" s="64"/>
      <c r="T15" s="79"/>
      <c r="V15" s="80"/>
      <c r="W15" s="4"/>
      <c r="X15" s="2"/>
      <c r="Y15" s="81"/>
      <c r="Z15" s="80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146</v>
      </c>
      <c r="D16" s="73">
        <v>25006.39</v>
      </c>
      <c r="E16" s="72">
        <v>56857.21</v>
      </c>
      <c r="F16" s="76">
        <f>(D16-E16)/E16</f>
        <v>-0.56018963997705828</v>
      </c>
      <c r="G16" s="73">
        <v>3641</v>
      </c>
      <c r="H16" s="72">
        <v>171</v>
      </c>
      <c r="I16" s="72">
        <f t="shared" si="2"/>
        <v>21.292397660818715</v>
      </c>
      <c r="J16" s="72">
        <v>12</v>
      </c>
      <c r="K16" s="72">
        <v>2</v>
      </c>
      <c r="L16" s="73">
        <v>85785.44</v>
      </c>
      <c r="M16" s="73">
        <v>11812</v>
      </c>
      <c r="N16" s="71">
        <v>44652</v>
      </c>
      <c r="O16" s="70" t="s">
        <v>142</v>
      </c>
      <c r="P16" s="67"/>
      <c r="Q16" s="81"/>
      <c r="R16" s="87"/>
      <c r="S16" s="79"/>
      <c r="T16" s="79"/>
      <c r="U16" s="79"/>
      <c r="V16" s="80"/>
      <c r="W16" s="80"/>
      <c r="X16" s="66"/>
      <c r="Y16" s="81"/>
      <c r="Z16" s="2"/>
      <c r="AA16" s="81"/>
      <c r="AB16" s="66"/>
      <c r="AC16" s="66"/>
    </row>
    <row r="17" spans="1:29" ht="25.35" customHeight="1">
      <c r="A17" s="69">
        <v>5</v>
      </c>
      <c r="B17" s="69">
        <v>3</v>
      </c>
      <c r="C17" s="74" t="s">
        <v>48</v>
      </c>
      <c r="D17" s="73">
        <v>24219.37</v>
      </c>
      <c r="E17" s="72">
        <v>22988.07</v>
      </c>
      <c r="F17" s="76">
        <f>(D17-E17)/E17</f>
        <v>5.3562565278424824E-2</v>
      </c>
      <c r="G17" s="73">
        <v>4840</v>
      </c>
      <c r="H17" s="72">
        <v>146</v>
      </c>
      <c r="I17" s="72">
        <f t="shared" si="2"/>
        <v>33.150684931506852</v>
      </c>
      <c r="J17" s="72">
        <v>10</v>
      </c>
      <c r="K17" s="72">
        <v>5</v>
      </c>
      <c r="L17" s="73">
        <v>188144</v>
      </c>
      <c r="M17" s="73">
        <v>37510</v>
      </c>
      <c r="N17" s="71">
        <v>44631</v>
      </c>
      <c r="O17" s="70" t="s">
        <v>43</v>
      </c>
      <c r="P17" s="67"/>
      <c r="Q17" s="79"/>
      <c r="R17" s="79"/>
      <c r="S17" s="64"/>
      <c r="T17" s="67"/>
      <c r="U17" s="67"/>
      <c r="V17" s="67"/>
      <c r="W17" s="80"/>
      <c r="X17" s="66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4</v>
      </c>
      <c r="C18" s="74" t="s">
        <v>45</v>
      </c>
      <c r="D18" s="73">
        <v>17279.84</v>
      </c>
      <c r="E18" s="72">
        <v>22311.279999999999</v>
      </c>
      <c r="F18" s="76">
        <f>(D18-E18)/E18</f>
        <v>-0.225511041948288</v>
      </c>
      <c r="G18" s="73">
        <v>3401</v>
      </c>
      <c r="H18" s="72">
        <v>135</v>
      </c>
      <c r="I18" s="72">
        <f t="shared" si="2"/>
        <v>25.192592592592593</v>
      </c>
      <c r="J18" s="72">
        <v>9</v>
      </c>
      <c r="K18" s="72">
        <v>4</v>
      </c>
      <c r="L18" s="73">
        <v>112500</v>
      </c>
      <c r="M18" s="73">
        <v>22194</v>
      </c>
      <c r="N18" s="71">
        <v>44638</v>
      </c>
      <c r="O18" s="70" t="s">
        <v>37</v>
      </c>
      <c r="P18" s="67"/>
      <c r="Q18" s="79"/>
      <c r="R18" s="79"/>
      <c r="S18" s="64"/>
      <c r="T18" s="79"/>
      <c r="V18" s="80"/>
      <c r="W18" s="80"/>
      <c r="X18" s="66"/>
      <c r="Y18" s="81"/>
      <c r="Z18" s="2"/>
      <c r="AA18" s="81"/>
      <c r="AB18" s="66"/>
      <c r="AC18" s="66"/>
    </row>
    <row r="19" spans="1:29" ht="25.35" customHeight="1">
      <c r="A19" s="69">
        <v>7</v>
      </c>
      <c r="B19" s="83" t="s">
        <v>34</v>
      </c>
      <c r="C19" s="74" t="s">
        <v>129</v>
      </c>
      <c r="D19" s="73">
        <v>16133.72</v>
      </c>
      <c r="E19" s="72" t="s">
        <v>36</v>
      </c>
      <c r="F19" s="72" t="s">
        <v>36</v>
      </c>
      <c r="G19" s="73">
        <v>2734</v>
      </c>
      <c r="H19" s="72">
        <v>148</v>
      </c>
      <c r="I19" s="72">
        <f t="shared" si="2"/>
        <v>18.472972972972972</v>
      </c>
      <c r="J19" s="72">
        <v>20</v>
      </c>
      <c r="K19" s="72">
        <v>1</v>
      </c>
      <c r="L19" s="73">
        <v>22912.11</v>
      </c>
      <c r="M19" s="73">
        <v>4234</v>
      </c>
      <c r="N19" s="71">
        <v>44659</v>
      </c>
      <c r="O19" s="70" t="s">
        <v>130</v>
      </c>
      <c r="P19" s="67"/>
      <c r="Q19" s="79"/>
      <c r="R19" s="79"/>
      <c r="S19" s="79"/>
      <c r="T19" s="79"/>
      <c r="V19" s="67"/>
      <c r="W19" s="66"/>
      <c r="X19" s="2"/>
      <c r="Y19" s="2"/>
      <c r="Z19" s="66"/>
      <c r="AA19" s="67"/>
      <c r="AC19" s="66"/>
    </row>
    <row r="20" spans="1:29" ht="25.35" customHeight="1">
      <c r="A20" s="69">
        <v>8</v>
      </c>
      <c r="B20" s="6" t="s">
        <v>58</v>
      </c>
      <c r="C20" s="74" t="s">
        <v>55</v>
      </c>
      <c r="D20" s="73">
        <v>14883.68</v>
      </c>
      <c r="E20" s="72" t="s">
        <v>36</v>
      </c>
      <c r="F20" s="72" t="s">
        <v>36</v>
      </c>
      <c r="G20" s="73">
        <v>2048</v>
      </c>
      <c r="H20" s="72">
        <v>14</v>
      </c>
      <c r="I20" s="72">
        <f t="shared" si="2"/>
        <v>146.28571428571428</v>
      </c>
      <c r="J20" s="72">
        <v>8</v>
      </c>
      <c r="K20" s="72">
        <v>0</v>
      </c>
      <c r="L20" s="73">
        <v>14883.68</v>
      </c>
      <c r="M20" s="73">
        <v>2048</v>
      </c>
      <c r="N20" s="71" t="s">
        <v>60</v>
      </c>
      <c r="O20" s="70" t="s">
        <v>56</v>
      </c>
      <c r="P20" s="67"/>
      <c r="Q20" s="79"/>
      <c r="R20" s="79"/>
      <c r="S20" s="64"/>
      <c r="T20" s="79"/>
      <c r="V20" s="80"/>
      <c r="W20" s="66"/>
      <c r="X20" s="2"/>
      <c r="Y20" s="81"/>
      <c r="Z20" s="80"/>
      <c r="AA20" s="81"/>
      <c r="AB20" s="66"/>
      <c r="AC20" s="66"/>
    </row>
    <row r="21" spans="1:29" ht="25.35" customHeight="1">
      <c r="A21" s="69">
        <v>9</v>
      </c>
      <c r="B21" s="82">
        <v>5</v>
      </c>
      <c r="C21" s="74" t="s">
        <v>137</v>
      </c>
      <c r="D21" s="73">
        <v>13656.25</v>
      </c>
      <c r="E21" s="72">
        <v>18969.12</v>
      </c>
      <c r="F21" s="76">
        <f>(D21-E21)/E21</f>
        <v>-0.28007994045058493</v>
      </c>
      <c r="G21" s="73">
        <v>2127</v>
      </c>
      <c r="H21" s="72">
        <v>78</v>
      </c>
      <c r="I21" s="72">
        <f t="shared" si="2"/>
        <v>27.26923076923077</v>
      </c>
      <c r="J21" s="72">
        <v>9</v>
      </c>
      <c r="K21" s="72">
        <v>6</v>
      </c>
      <c r="L21" s="73">
        <v>355083.45</v>
      </c>
      <c r="M21" s="73">
        <v>50502</v>
      </c>
      <c r="N21" s="71">
        <v>44624</v>
      </c>
      <c r="O21" s="70" t="s">
        <v>56</v>
      </c>
      <c r="P21" s="67"/>
      <c r="Q21" s="2"/>
      <c r="R21" s="81"/>
      <c r="S21" s="66"/>
      <c r="T21" s="66"/>
      <c r="V21" s="67"/>
      <c r="W21" s="67"/>
      <c r="X21" s="67"/>
      <c r="Y21" s="66"/>
      <c r="Z21" s="66"/>
    </row>
    <row r="22" spans="1:29" ht="25.35" customHeight="1">
      <c r="A22" s="69">
        <v>10</v>
      </c>
      <c r="B22" s="82">
        <v>6</v>
      </c>
      <c r="C22" s="74" t="s">
        <v>141</v>
      </c>
      <c r="D22" s="73">
        <v>5673.28</v>
      </c>
      <c r="E22" s="72">
        <v>9002.25</v>
      </c>
      <c r="F22" s="76">
        <f>(D22-E22)/E22</f>
        <v>-0.36979310727873588</v>
      </c>
      <c r="G22" s="73">
        <v>856</v>
      </c>
      <c r="H22" s="72">
        <v>35</v>
      </c>
      <c r="I22" s="72">
        <f t="shared" si="2"/>
        <v>24.457142857142856</v>
      </c>
      <c r="J22" s="72">
        <v>4</v>
      </c>
      <c r="K22" s="72">
        <v>8</v>
      </c>
      <c r="L22" s="73">
        <v>240689.32</v>
      </c>
      <c r="M22" s="73">
        <v>34950</v>
      </c>
      <c r="N22" s="71">
        <v>44610</v>
      </c>
      <c r="O22" s="70" t="s">
        <v>142</v>
      </c>
      <c r="P22" s="67"/>
      <c r="Q22" s="79"/>
      <c r="R22" s="79"/>
      <c r="S22" s="64"/>
      <c r="T22" s="79"/>
      <c r="V22" s="80"/>
      <c r="W22" s="4"/>
      <c r="X22" s="2"/>
      <c r="Y22" s="81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315900.86</v>
      </c>
      <c r="E23" s="68">
        <v>240668.32999999996</v>
      </c>
      <c r="F23" s="22">
        <f>(D23-E23)/E23</f>
        <v>0.31259837968709903</v>
      </c>
      <c r="G23" s="68">
        <f t="shared" ref="G23" si="3">SUM(G13:G22)</f>
        <v>55300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103</v>
      </c>
      <c r="D25" s="73">
        <v>3012.67</v>
      </c>
      <c r="E25" s="72">
        <v>7704.68</v>
      </c>
      <c r="F25" s="76">
        <f>(D25-E25)/E25</f>
        <v>-0.60898181365092385</v>
      </c>
      <c r="G25" s="73">
        <v>450</v>
      </c>
      <c r="H25" s="72">
        <v>31</v>
      </c>
      <c r="I25" s="72">
        <f t="shared" ref="I25:I34" si="4">G25/H25</f>
        <v>14.516129032258064</v>
      </c>
      <c r="J25" s="72">
        <v>10</v>
      </c>
      <c r="K25" s="72">
        <v>2</v>
      </c>
      <c r="L25" s="73">
        <v>10717</v>
      </c>
      <c r="M25" s="73">
        <v>1638</v>
      </c>
      <c r="N25" s="71">
        <v>44652</v>
      </c>
      <c r="O25" s="70" t="s">
        <v>84</v>
      </c>
      <c r="P25" s="67"/>
      <c r="Q25" s="79"/>
      <c r="R25" s="79"/>
      <c r="S25" s="79"/>
      <c r="V25" s="66"/>
      <c r="W25" s="4"/>
      <c r="X25" s="66"/>
      <c r="Y25" s="67"/>
      <c r="Z25" s="2"/>
      <c r="AA25" s="66"/>
      <c r="AC25" s="66"/>
    </row>
    <row r="26" spans="1:29" ht="25.35" customHeight="1">
      <c r="A26" s="69">
        <v>12</v>
      </c>
      <c r="B26" s="69">
        <v>8</v>
      </c>
      <c r="C26" s="74" t="s">
        <v>155</v>
      </c>
      <c r="D26" s="73">
        <v>2507.8200000000002</v>
      </c>
      <c r="E26" s="72">
        <v>7515.83</v>
      </c>
      <c r="F26" s="76">
        <f>(D26-E26)/E26</f>
        <v>-0.6663282697985452</v>
      </c>
      <c r="G26" s="73">
        <v>385</v>
      </c>
      <c r="H26" s="72">
        <v>29</v>
      </c>
      <c r="I26" s="72">
        <f t="shared" si="4"/>
        <v>13.275862068965518</v>
      </c>
      <c r="J26" s="72">
        <v>5</v>
      </c>
      <c r="K26" s="72">
        <v>4</v>
      </c>
      <c r="L26" s="73">
        <v>48851.54</v>
      </c>
      <c r="M26" s="73">
        <v>7753</v>
      </c>
      <c r="N26" s="71">
        <v>44638</v>
      </c>
      <c r="O26" s="70" t="s">
        <v>41</v>
      </c>
      <c r="P26" s="67"/>
      <c r="Q26" s="79"/>
      <c r="R26" s="79"/>
      <c r="S26" s="64"/>
      <c r="T26" s="80"/>
      <c r="U26" s="80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72" t="s">
        <v>36</v>
      </c>
      <c r="C27" s="74" t="s">
        <v>179</v>
      </c>
      <c r="D27" s="73">
        <v>2314.5</v>
      </c>
      <c r="E27" s="72" t="s">
        <v>36</v>
      </c>
      <c r="F27" s="72" t="s">
        <v>36</v>
      </c>
      <c r="G27" s="73">
        <v>412</v>
      </c>
      <c r="H27" s="72">
        <v>5</v>
      </c>
      <c r="I27" s="72">
        <f t="shared" si="4"/>
        <v>82.4</v>
      </c>
      <c r="J27" s="72">
        <v>5</v>
      </c>
      <c r="K27" s="72" t="s">
        <v>36</v>
      </c>
      <c r="L27" s="73">
        <v>300491.96999999997</v>
      </c>
      <c r="M27" s="73">
        <v>55591</v>
      </c>
      <c r="N27" s="71">
        <v>42692</v>
      </c>
      <c r="O27" s="70" t="s">
        <v>56</v>
      </c>
      <c r="P27" s="67"/>
      <c r="Q27" s="79"/>
      <c r="R27" s="79"/>
      <c r="S27" s="64"/>
      <c r="T27" s="79"/>
      <c r="U27" s="4"/>
      <c r="V27" s="4"/>
      <c r="W27" s="4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72" t="s">
        <v>36</v>
      </c>
      <c r="C28" s="74" t="s">
        <v>180</v>
      </c>
      <c r="D28" s="73">
        <v>2314.5</v>
      </c>
      <c r="E28" s="72" t="s">
        <v>36</v>
      </c>
      <c r="F28" s="72" t="s">
        <v>36</v>
      </c>
      <c r="G28" s="73">
        <v>412</v>
      </c>
      <c r="H28" s="72">
        <v>5</v>
      </c>
      <c r="I28" s="72">
        <f t="shared" si="4"/>
        <v>82.4</v>
      </c>
      <c r="J28" s="72">
        <v>5</v>
      </c>
      <c r="K28" s="72" t="s">
        <v>36</v>
      </c>
      <c r="L28" s="73">
        <v>290980.46999999997</v>
      </c>
      <c r="M28" s="73">
        <v>48531</v>
      </c>
      <c r="N28" s="71">
        <v>43410</v>
      </c>
      <c r="O28" s="70" t="s">
        <v>56</v>
      </c>
      <c r="P28" s="67"/>
      <c r="Q28" s="79"/>
      <c r="R28" s="79"/>
      <c r="S28" s="64"/>
      <c r="T28" s="79"/>
      <c r="U28" s="4"/>
      <c r="V28" s="4"/>
      <c r="W28" s="4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82">
        <v>15</v>
      </c>
      <c r="C29" s="74" t="s">
        <v>181</v>
      </c>
      <c r="D29" s="73">
        <v>2106.5500000000002</v>
      </c>
      <c r="E29" s="72">
        <v>907</v>
      </c>
      <c r="F29" s="76">
        <f>(D29-E29)/E29</f>
        <v>1.3225468577728778</v>
      </c>
      <c r="G29" s="73">
        <v>383</v>
      </c>
      <c r="H29" s="72">
        <v>9</v>
      </c>
      <c r="I29" s="72">
        <f t="shared" si="4"/>
        <v>42.555555555555557</v>
      </c>
      <c r="J29" s="72">
        <v>4</v>
      </c>
      <c r="K29" s="72">
        <v>7</v>
      </c>
      <c r="L29" s="73">
        <v>45899.55</v>
      </c>
      <c r="M29" s="73">
        <v>8441</v>
      </c>
      <c r="N29" s="71">
        <v>44617</v>
      </c>
      <c r="O29" s="70" t="s">
        <v>182</v>
      </c>
      <c r="P29" s="67"/>
      <c r="Q29" s="79"/>
      <c r="R29" s="79"/>
      <c r="S29" s="64"/>
      <c r="T29" s="79"/>
      <c r="U29" s="4"/>
      <c r="V29" s="4"/>
      <c r="W29" s="4"/>
      <c r="X29" s="2"/>
      <c r="Y29" s="81"/>
      <c r="Z29" s="80"/>
      <c r="AA29" s="81"/>
      <c r="AB29" s="66"/>
      <c r="AC29" s="66"/>
    </row>
    <row r="30" spans="1:29" ht="25.35" customHeight="1">
      <c r="A30" s="69">
        <v>16</v>
      </c>
      <c r="B30" s="82">
        <v>14</v>
      </c>
      <c r="C30" s="74" t="s">
        <v>119</v>
      </c>
      <c r="D30" s="73">
        <v>1489.6</v>
      </c>
      <c r="E30" s="72">
        <v>1077.4000000000001</v>
      </c>
      <c r="F30" s="76">
        <f>(D30-E30)/E30</f>
        <v>0.38258771115648765</v>
      </c>
      <c r="G30" s="73">
        <v>253</v>
      </c>
      <c r="H30" s="72">
        <v>16</v>
      </c>
      <c r="I30" s="72">
        <f t="shared" si="4"/>
        <v>15.8125</v>
      </c>
      <c r="J30" s="72">
        <v>6</v>
      </c>
      <c r="K30" s="72">
        <v>8</v>
      </c>
      <c r="L30" s="73">
        <v>138421.45000000001</v>
      </c>
      <c r="M30" s="73">
        <v>23204</v>
      </c>
      <c r="N30" s="71">
        <v>44610</v>
      </c>
      <c r="O30" s="70" t="s">
        <v>120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9" ht="25.35" customHeight="1">
      <c r="A31" s="69">
        <v>17</v>
      </c>
      <c r="B31" s="82">
        <v>13</v>
      </c>
      <c r="C31" s="74" t="s">
        <v>171</v>
      </c>
      <c r="D31" s="73">
        <v>969.44</v>
      </c>
      <c r="E31" s="73">
        <v>1563.39</v>
      </c>
      <c r="F31" s="76">
        <f>(D31-E31)/E31</f>
        <v>-0.37991160235130073</v>
      </c>
      <c r="G31" s="73">
        <v>189</v>
      </c>
      <c r="H31" s="72">
        <v>7</v>
      </c>
      <c r="I31" s="72">
        <f t="shared" si="4"/>
        <v>27</v>
      </c>
      <c r="J31" s="72">
        <v>1</v>
      </c>
      <c r="K31" s="72">
        <v>20</v>
      </c>
      <c r="L31" s="73">
        <v>223751</v>
      </c>
      <c r="M31" s="73">
        <v>44397</v>
      </c>
      <c r="N31" s="71">
        <v>44526</v>
      </c>
      <c r="O31" s="70" t="s">
        <v>43</v>
      </c>
      <c r="P31" s="67"/>
      <c r="Q31" s="79"/>
      <c r="R31" s="79"/>
      <c r="S31" s="64"/>
      <c r="T31" s="79"/>
      <c r="U31" s="4"/>
      <c r="V31" s="4"/>
      <c r="W31" s="4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7" t="s">
        <v>58</v>
      </c>
      <c r="C32" s="74" t="s">
        <v>64</v>
      </c>
      <c r="D32" s="73">
        <v>409.34</v>
      </c>
      <c r="E32" s="72" t="s">
        <v>36</v>
      </c>
      <c r="F32" s="72" t="s">
        <v>36</v>
      </c>
      <c r="G32" s="73">
        <v>59</v>
      </c>
      <c r="H32" s="72">
        <v>2</v>
      </c>
      <c r="I32" s="72">
        <f t="shared" si="4"/>
        <v>29.5</v>
      </c>
      <c r="J32" s="72">
        <v>2</v>
      </c>
      <c r="K32" s="72">
        <v>0</v>
      </c>
      <c r="L32" s="73">
        <v>409</v>
      </c>
      <c r="M32" s="73">
        <v>59</v>
      </c>
      <c r="N32" s="71" t="s">
        <v>60</v>
      </c>
      <c r="O32" s="70" t="s">
        <v>37</v>
      </c>
      <c r="P32" s="67"/>
      <c r="Q32" s="79"/>
      <c r="R32" s="79"/>
      <c r="S32" s="64"/>
      <c r="T32" s="79"/>
      <c r="V32" s="80"/>
      <c r="W32" s="80"/>
      <c r="X32" s="81"/>
      <c r="Y32" s="80"/>
      <c r="Z32" s="2"/>
      <c r="AA32" s="81"/>
      <c r="AB32" s="66"/>
      <c r="AC32" s="66"/>
    </row>
    <row r="33" spans="1:29" ht="25.35" customHeight="1">
      <c r="A33" s="69">
        <v>19</v>
      </c>
      <c r="B33" s="82">
        <v>17</v>
      </c>
      <c r="C33" s="74" t="s">
        <v>183</v>
      </c>
      <c r="D33" s="73">
        <v>324.54000000000002</v>
      </c>
      <c r="E33" s="72">
        <v>683.56999999999994</v>
      </c>
      <c r="F33" s="76">
        <f>(D33-E33)/E33</f>
        <v>-0.52522784791608756</v>
      </c>
      <c r="G33" s="73">
        <v>46</v>
      </c>
      <c r="H33" s="72">
        <v>3</v>
      </c>
      <c r="I33" s="72">
        <f t="shared" si="4"/>
        <v>15.333333333333334</v>
      </c>
      <c r="J33" s="72">
        <v>1</v>
      </c>
      <c r="K33" s="72">
        <v>15</v>
      </c>
      <c r="L33" s="73">
        <v>623560.22</v>
      </c>
      <c r="M33" s="73">
        <v>87883</v>
      </c>
      <c r="N33" s="71">
        <v>44561</v>
      </c>
      <c r="O33" s="70" t="s">
        <v>184</v>
      </c>
      <c r="P33" s="67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82">
        <v>12</v>
      </c>
      <c r="C34" s="74" t="s">
        <v>173</v>
      </c>
      <c r="D34" s="73">
        <v>285.69</v>
      </c>
      <c r="E34" s="72">
        <v>1826.6</v>
      </c>
      <c r="F34" s="76">
        <f>(D34-E34)/E34</f>
        <v>-0.84359465673929701</v>
      </c>
      <c r="G34" s="73">
        <v>46</v>
      </c>
      <c r="H34" s="72">
        <v>7</v>
      </c>
      <c r="I34" s="72">
        <f t="shared" si="4"/>
        <v>6.5714285714285712</v>
      </c>
      <c r="J34" s="72">
        <v>2</v>
      </c>
      <c r="K34" s="72">
        <v>3</v>
      </c>
      <c r="L34" s="73">
        <v>10325.67</v>
      </c>
      <c r="M34" s="73">
        <v>1645</v>
      </c>
      <c r="N34" s="71">
        <v>44645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2" customHeight="1">
      <c r="A35" s="45"/>
      <c r="B35" s="45"/>
      <c r="C35" s="56" t="s">
        <v>66</v>
      </c>
      <c r="D35" s="68">
        <f>SUM(D23:D34)</f>
        <v>331635.50999999995</v>
      </c>
      <c r="E35" s="68">
        <v>250679.96</v>
      </c>
      <c r="F35" s="22">
        <f>(D35-E35)/E35</f>
        <v>0.32294384441420831</v>
      </c>
      <c r="G35" s="68">
        <f t="shared" ref="G35" si="5">SUM(G23:G34)</f>
        <v>57935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24</v>
      </c>
      <c r="C37" s="74" t="s">
        <v>144</v>
      </c>
      <c r="D37" s="73">
        <v>256.89999999999998</v>
      </c>
      <c r="E37" s="72">
        <v>153.9</v>
      </c>
      <c r="F37" s="76">
        <f>(D37-E37)/E37</f>
        <v>0.66926575698505497</v>
      </c>
      <c r="G37" s="73">
        <v>96</v>
      </c>
      <c r="H37" s="72">
        <v>5</v>
      </c>
      <c r="I37" s="72">
        <f>G37/H37</f>
        <v>19.2</v>
      </c>
      <c r="J37" s="72">
        <v>1</v>
      </c>
      <c r="K37" s="72">
        <v>8</v>
      </c>
      <c r="L37" s="73">
        <v>61557.04</v>
      </c>
      <c r="M37" s="73">
        <v>12783</v>
      </c>
      <c r="N37" s="71">
        <v>44610</v>
      </c>
      <c r="O37" s="70" t="s">
        <v>50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2"/>
      <c r="AA37" s="66"/>
      <c r="AB37" s="66"/>
    </row>
    <row r="38" spans="1:29" ht="25.35" customHeight="1">
      <c r="A38" s="69">
        <v>22</v>
      </c>
      <c r="B38" s="25">
        <v>25</v>
      </c>
      <c r="C38" s="74" t="s">
        <v>185</v>
      </c>
      <c r="D38" s="73">
        <v>225</v>
      </c>
      <c r="E38" s="72">
        <v>100</v>
      </c>
      <c r="F38" s="76">
        <f>(D38-E38)/E38</f>
        <v>1.25</v>
      </c>
      <c r="G38" s="73">
        <v>63</v>
      </c>
      <c r="H38" s="72">
        <v>2</v>
      </c>
      <c r="I38" s="72">
        <f>G38/H38</f>
        <v>31.5</v>
      </c>
      <c r="J38" s="72">
        <v>2</v>
      </c>
      <c r="K38" s="72" t="s">
        <v>36</v>
      </c>
      <c r="L38" s="73">
        <v>17857</v>
      </c>
      <c r="M38" s="73">
        <v>4105</v>
      </c>
      <c r="N38" s="71">
        <v>44512</v>
      </c>
      <c r="O38" s="70" t="s">
        <v>84</v>
      </c>
      <c r="P38" s="67"/>
      <c r="Q38" s="79"/>
      <c r="R38" s="79"/>
      <c r="S38" s="64"/>
      <c r="T38" s="79"/>
      <c r="V38" s="80"/>
      <c r="W38" s="80"/>
      <c r="X38" s="81"/>
      <c r="Y38" s="81"/>
      <c r="Z38" s="80"/>
      <c r="AA38" s="2"/>
      <c r="AB38" s="66"/>
      <c r="AC38" s="66"/>
    </row>
    <row r="39" spans="1:29" ht="25.35" customHeight="1">
      <c r="A39" s="69">
        <v>23</v>
      </c>
      <c r="B39" s="69">
        <v>20</v>
      </c>
      <c r="C39" s="74" t="s">
        <v>68</v>
      </c>
      <c r="D39" s="73">
        <v>184</v>
      </c>
      <c r="E39" s="72">
        <v>257</v>
      </c>
      <c r="F39" s="76">
        <f>(D39-E39)/E39</f>
        <v>-0.28404669260700388</v>
      </c>
      <c r="G39" s="73">
        <v>28</v>
      </c>
      <c r="H39" s="72" t="s">
        <v>36</v>
      </c>
      <c r="I39" s="72" t="s">
        <v>36</v>
      </c>
      <c r="J39" s="72">
        <v>2</v>
      </c>
      <c r="K39" s="72">
        <v>9</v>
      </c>
      <c r="L39" s="73">
        <v>16607</v>
      </c>
      <c r="M39" s="73">
        <v>2698</v>
      </c>
      <c r="N39" s="71">
        <v>44603</v>
      </c>
      <c r="O39" s="70" t="s">
        <v>47</v>
      </c>
      <c r="P39" s="67"/>
      <c r="Q39" s="79"/>
      <c r="R39" s="79"/>
      <c r="S39" s="67"/>
      <c r="T39" s="67"/>
      <c r="U39" s="67"/>
      <c r="V39" s="80"/>
      <c r="W39" s="4"/>
      <c r="X39" s="2"/>
      <c r="Y39" s="81"/>
      <c r="Z39" s="80"/>
      <c r="AA39" s="81"/>
      <c r="AB39" s="66"/>
      <c r="AC39" s="66"/>
    </row>
    <row r="40" spans="1:29" ht="25.35" customHeight="1">
      <c r="A40" s="69">
        <v>24</v>
      </c>
      <c r="B40" s="75" t="s">
        <v>36</v>
      </c>
      <c r="C40" s="74" t="s">
        <v>165</v>
      </c>
      <c r="D40" s="73">
        <v>165</v>
      </c>
      <c r="E40" s="72" t="s">
        <v>36</v>
      </c>
      <c r="F40" s="72" t="s">
        <v>36</v>
      </c>
      <c r="G40" s="73">
        <v>27</v>
      </c>
      <c r="H40" s="72">
        <v>6</v>
      </c>
      <c r="I40" s="72">
        <f>G40/H40</f>
        <v>4.5</v>
      </c>
      <c r="J40" s="72">
        <v>2</v>
      </c>
      <c r="K40" s="72" t="s">
        <v>36</v>
      </c>
      <c r="L40" s="73">
        <v>173</v>
      </c>
      <c r="M40" s="73">
        <v>29</v>
      </c>
      <c r="N40" s="71">
        <v>44652</v>
      </c>
      <c r="O40" s="70" t="s">
        <v>122</v>
      </c>
      <c r="P40" s="67"/>
      <c r="Q40" s="79"/>
      <c r="R40" s="79"/>
      <c r="S40" s="67"/>
      <c r="T40" s="67"/>
      <c r="U40" s="67"/>
      <c r="V40" s="80"/>
      <c r="W40" s="66"/>
      <c r="X40" s="2"/>
      <c r="Y40" s="81"/>
      <c r="Z40" s="80"/>
      <c r="AA40" s="81"/>
      <c r="AB40" s="66"/>
      <c r="AC40" s="66"/>
    </row>
    <row r="41" spans="1:29" ht="25.35" customHeight="1">
      <c r="A41" s="69">
        <v>25</v>
      </c>
      <c r="B41" s="69">
        <v>9</v>
      </c>
      <c r="C41" s="74" t="s">
        <v>131</v>
      </c>
      <c r="D41" s="73">
        <v>159.44</v>
      </c>
      <c r="E41" s="72">
        <v>5084.1899999999996</v>
      </c>
      <c r="F41" s="76">
        <f>(D41-E41)/E41</f>
        <v>-0.96864003902293194</v>
      </c>
      <c r="G41" s="73">
        <v>35</v>
      </c>
      <c r="H41" s="72">
        <v>10</v>
      </c>
      <c r="I41" s="72">
        <f>G41/H41</f>
        <v>3.5</v>
      </c>
      <c r="J41" s="72">
        <v>3</v>
      </c>
      <c r="K41" s="72">
        <v>3</v>
      </c>
      <c r="L41" s="73">
        <v>16412.02</v>
      </c>
      <c r="M41" s="73">
        <v>3369</v>
      </c>
      <c r="N41" s="71">
        <v>44645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25">
        <v>26</v>
      </c>
      <c r="C42" s="74" t="s">
        <v>186</v>
      </c>
      <c r="D42" s="73">
        <v>127.5</v>
      </c>
      <c r="E42" s="72">
        <v>71.5</v>
      </c>
      <c r="F42" s="76">
        <f>(D42-E42)/E42</f>
        <v>0.78321678321678323</v>
      </c>
      <c r="G42" s="73">
        <v>51</v>
      </c>
      <c r="H42" s="72">
        <v>2</v>
      </c>
      <c r="I42" s="72">
        <f>G42/H42</f>
        <v>25.5</v>
      </c>
      <c r="J42" s="72">
        <v>1</v>
      </c>
      <c r="K42" s="72">
        <v>6</v>
      </c>
      <c r="L42" s="73">
        <v>1300</v>
      </c>
      <c r="M42" s="73">
        <v>242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66"/>
      <c r="Y42" s="80"/>
      <c r="Z42" s="2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160</v>
      </c>
      <c r="D43" s="73">
        <v>88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51857</v>
      </c>
      <c r="M43" s="73">
        <v>9185</v>
      </c>
      <c r="N43" s="71">
        <v>44575</v>
      </c>
      <c r="O43" s="70" t="s">
        <v>47</v>
      </c>
      <c r="P43" s="67"/>
      <c r="Q43" s="79"/>
      <c r="R43" s="79"/>
      <c r="S43" s="79"/>
      <c r="T43" s="79"/>
      <c r="U43" s="79"/>
      <c r="V43" s="80"/>
      <c r="W43" s="80"/>
      <c r="X43" s="81"/>
      <c r="Z43" s="66"/>
      <c r="AA43" s="81"/>
    </row>
    <row r="44" spans="1:29" ht="25.35" customHeight="1">
      <c r="A44" s="69">
        <v>28</v>
      </c>
      <c r="B44" s="82">
        <v>30</v>
      </c>
      <c r="C44" s="74" t="s">
        <v>74</v>
      </c>
      <c r="D44" s="73">
        <v>67.5</v>
      </c>
      <c r="E44" s="72">
        <v>15</v>
      </c>
      <c r="F44" s="76">
        <f>(D44-E44)/E44</f>
        <v>3.5</v>
      </c>
      <c r="G44" s="73">
        <v>20</v>
      </c>
      <c r="H44" s="72">
        <v>2</v>
      </c>
      <c r="I44" s="72">
        <f>G44/H44</f>
        <v>10</v>
      </c>
      <c r="J44" s="72">
        <v>2</v>
      </c>
      <c r="K44" s="72">
        <v>7</v>
      </c>
      <c r="L44" s="73">
        <v>9421</v>
      </c>
      <c r="M44" s="73">
        <v>1698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81"/>
      <c r="Y44" s="66"/>
      <c r="Z44" s="81"/>
      <c r="AA44" s="2"/>
      <c r="AB44" s="66"/>
    </row>
    <row r="45" spans="1:29" ht="25.35" customHeight="1">
      <c r="A45" s="69">
        <v>29</v>
      </c>
      <c r="B45" s="75" t="s">
        <v>36</v>
      </c>
      <c r="C45" s="74" t="s">
        <v>187</v>
      </c>
      <c r="D45" s="73">
        <v>66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167557</v>
      </c>
      <c r="M45" s="73">
        <v>29626</v>
      </c>
      <c r="N45" s="71">
        <v>44456</v>
      </c>
      <c r="O45" s="70" t="s">
        <v>182</v>
      </c>
      <c r="P45" s="67"/>
      <c r="Q45" s="79"/>
      <c r="R45" s="79"/>
      <c r="S45" s="79"/>
      <c r="T45" s="79"/>
      <c r="U45" s="80"/>
      <c r="V45" s="80"/>
      <c r="W45" s="80"/>
      <c r="X45" s="2"/>
      <c r="Y45" s="81"/>
      <c r="Z45" s="81"/>
      <c r="AA45" s="66"/>
      <c r="AB45" s="66"/>
    </row>
    <row r="46" spans="1:29" ht="25.35" customHeight="1">
      <c r="A46" s="69">
        <v>30</v>
      </c>
      <c r="B46" s="25">
        <v>28</v>
      </c>
      <c r="C46" s="74" t="s">
        <v>157</v>
      </c>
      <c r="D46" s="73">
        <v>21</v>
      </c>
      <c r="E46" s="72">
        <v>43</v>
      </c>
      <c r="F46" s="76">
        <f>(D46-E46)/E46</f>
        <v>-0.51162790697674421</v>
      </c>
      <c r="G46" s="73">
        <v>4</v>
      </c>
      <c r="H46" s="72">
        <v>1</v>
      </c>
      <c r="I46" s="72">
        <f>G46/H46</f>
        <v>4</v>
      </c>
      <c r="J46" s="72">
        <v>1</v>
      </c>
      <c r="K46" s="72">
        <v>4</v>
      </c>
      <c r="L46" s="73">
        <v>291</v>
      </c>
      <c r="M46" s="73">
        <v>56</v>
      </c>
      <c r="N46" s="71">
        <v>44638</v>
      </c>
      <c r="O46" s="70" t="s">
        <v>122</v>
      </c>
      <c r="P46" s="67"/>
      <c r="Q46" s="79"/>
      <c r="R46" s="79"/>
      <c r="S46" s="79"/>
      <c r="T46" s="79"/>
      <c r="U46" s="79"/>
      <c r="V46" s="79"/>
      <c r="W46" s="80"/>
      <c r="X46" s="81"/>
      <c r="Y46" s="81"/>
      <c r="Z46" s="66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332995.84999999998</v>
      </c>
      <c r="E47" s="68">
        <v>251844.44</v>
      </c>
      <c r="F47" s="22">
        <f>(D47-E47)/E47</f>
        <v>0.32222831681334707</v>
      </c>
      <c r="G47" s="68">
        <f t="shared" ref="G47" si="6">SUM(G35:G46)</f>
        <v>58292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0.33203125" style="65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44140625" style="65" bestFit="1" customWidth="1"/>
    <col min="26" max="26" width="14.8867187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188</v>
      </c>
      <c r="F1" s="34"/>
      <c r="G1" s="34"/>
      <c r="H1" s="34"/>
      <c r="I1" s="34"/>
    </row>
    <row r="2" spans="1:29" ht="19.5" customHeight="1">
      <c r="E2" s="34" t="s">
        <v>189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Z5" s="4"/>
    </row>
    <row r="6" spans="1:29">
      <c r="A6" s="105"/>
      <c r="B6" s="105"/>
      <c r="C6" s="108"/>
      <c r="D6" s="36" t="s">
        <v>177</v>
      </c>
      <c r="E6" s="36" t="s">
        <v>190</v>
      </c>
      <c r="F6" s="108"/>
      <c r="G6" s="108" t="s">
        <v>177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Z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7"/>
      <c r="Z9" s="66"/>
    </row>
    <row r="10" spans="1:29">
      <c r="A10" s="105"/>
      <c r="B10" s="105"/>
      <c r="C10" s="108"/>
      <c r="D10" s="36" t="s">
        <v>178</v>
      </c>
      <c r="E10" s="36" t="s">
        <v>191</v>
      </c>
      <c r="F10" s="108"/>
      <c r="G10" s="36" t="s">
        <v>178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7"/>
      <c r="Z10" s="66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44</v>
      </c>
      <c r="D13" s="73">
        <v>86238.9</v>
      </c>
      <c r="E13" s="72" t="s">
        <v>36</v>
      </c>
      <c r="F13" s="72" t="s">
        <v>36</v>
      </c>
      <c r="G13" s="73">
        <v>16469</v>
      </c>
      <c r="H13" s="72">
        <v>319</v>
      </c>
      <c r="I13" s="72">
        <f t="shared" ref="I13:I22" si="0">G13/H13</f>
        <v>51.626959247648905</v>
      </c>
      <c r="J13" s="72">
        <v>21</v>
      </c>
      <c r="K13" s="72">
        <v>1</v>
      </c>
      <c r="L13" s="73">
        <v>86239</v>
      </c>
      <c r="M13" s="73">
        <v>16469</v>
      </c>
      <c r="N13" s="71">
        <v>44652</v>
      </c>
      <c r="O13" s="70" t="s">
        <v>39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 t="s">
        <v>34</v>
      </c>
      <c r="C14" s="74" t="s">
        <v>146</v>
      </c>
      <c r="D14" s="73">
        <v>56857.21</v>
      </c>
      <c r="E14" s="72" t="s">
        <v>36</v>
      </c>
      <c r="F14" s="72" t="s">
        <v>36</v>
      </c>
      <c r="G14" s="73">
        <v>7623</v>
      </c>
      <c r="H14" s="72">
        <v>283</v>
      </c>
      <c r="I14" s="72">
        <f t="shared" si="0"/>
        <v>26.936395759717314</v>
      </c>
      <c r="J14" s="72">
        <v>16</v>
      </c>
      <c r="K14" s="72">
        <v>1</v>
      </c>
      <c r="L14" s="73">
        <v>60779.040000000001</v>
      </c>
      <c r="M14" s="73">
        <v>8171</v>
      </c>
      <c r="N14" s="71">
        <v>44652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22988.07</v>
      </c>
      <c r="E15" s="72">
        <v>29030.65</v>
      </c>
      <c r="F15" s="76">
        <f>(D15-E15)/E15</f>
        <v>-0.20814484002252798</v>
      </c>
      <c r="G15" s="73">
        <v>4405</v>
      </c>
      <c r="H15" s="72">
        <v>146</v>
      </c>
      <c r="I15" s="72">
        <f t="shared" si="0"/>
        <v>30.171232876712327</v>
      </c>
      <c r="J15" s="72">
        <v>11</v>
      </c>
      <c r="K15" s="72">
        <v>4</v>
      </c>
      <c r="L15" s="73">
        <v>163724</v>
      </c>
      <c r="M15" s="73">
        <v>32670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2"/>
      <c r="Y15" s="80"/>
      <c r="Z15" s="81"/>
      <c r="AA15" s="81"/>
      <c r="AB15" s="66"/>
      <c r="AC15" s="66"/>
    </row>
    <row r="16" spans="1:29" ht="25.35" customHeight="1">
      <c r="A16" s="69">
        <v>4</v>
      </c>
      <c r="B16" s="69">
        <v>2</v>
      </c>
      <c r="C16" s="74" t="s">
        <v>45</v>
      </c>
      <c r="D16" s="73">
        <v>22311.279999999999</v>
      </c>
      <c r="E16" s="72">
        <v>33138.239999999998</v>
      </c>
      <c r="F16" s="76">
        <f>(D16-E16)/E16</f>
        <v>-0.32672103286112963</v>
      </c>
      <c r="G16" s="73">
        <v>2495</v>
      </c>
      <c r="H16" s="72">
        <v>168</v>
      </c>
      <c r="I16" s="72">
        <f t="shared" si="0"/>
        <v>14.851190476190476</v>
      </c>
      <c r="J16" s="72">
        <v>21</v>
      </c>
      <c r="K16" s="72">
        <v>3</v>
      </c>
      <c r="L16" s="73">
        <v>95220</v>
      </c>
      <c r="M16" s="73">
        <v>18793</v>
      </c>
      <c r="N16" s="71">
        <v>44638</v>
      </c>
      <c r="O16" s="70" t="s">
        <v>37</v>
      </c>
      <c r="P16" s="67"/>
      <c r="Q16" s="79"/>
      <c r="R16" s="79"/>
      <c r="S16" s="79"/>
      <c r="T16" s="79"/>
      <c r="V16" s="67"/>
      <c r="W16" s="66"/>
      <c r="X16" s="2"/>
      <c r="Y16" s="66"/>
      <c r="Z16" s="2"/>
      <c r="AA16" s="67"/>
      <c r="AC16" s="66"/>
    </row>
    <row r="17" spans="1:29" ht="25.35" customHeight="1">
      <c r="A17" s="69">
        <v>5</v>
      </c>
      <c r="B17" s="69">
        <v>1</v>
      </c>
      <c r="C17" s="74" t="s">
        <v>137</v>
      </c>
      <c r="D17" s="73">
        <v>18969.12</v>
      </c>
      <c r="E17" s="72">
        <v>38046.28</v>
      </c>
      <c r="F17" s="76">
        <f>(D17-E17)/E17</f>
        <v>-0.50141984971986753</v>
      </c>
      <c r="G17" s="73">
        <v>2944</v>
      </c>
      <c r="H17" s="72">
        <v>114</v>
      </c>
      <c r="I17" s="72">
        <f t="shared" si="0"/>
        <v>25.82456140350877</v>
      </c>
      <c r="J17" s="72">
        <v>8</v>
      </c>
      <c r="K17" s="72">
        <v>5</v>
      </c>
      <c r="L17" s="73">
        <v>341427.20000000001</v>
      </c>
      <c r="M17" s="73">
        <v>48375</v>
      </c>
      <c r="N17" s="71">
        <v>44624</v>
      </c>
      <c r="O17" s="70" t="s">
        <v>56</v>
      </c>
      <c r="P17" s="67"/>
      <c r="Q17" s="79"/>
      <c r="R17" s="79"/>
      <c r="S17" s="64"/>
      <c r="T17" s="79"/>
      <c r="V17" s="80"/>
      <c r="W17" s="66"/>
      <c r="X17" s="2"/>
      <c r="Y17" s="80"/>
      <c r="Z17" s="81"/>
      <c r="AA17" s="81"/>
      <c r="AB17" s="66"/>
      <c r="AC17" s="66"/>
    </row>
    <row r="18" spans="1:29" ht="25.35" customHeight="1">
      <c r="A18" s="69">
        <v>6</v>
      </c>
      <c r="B18" s="82">
        <v>6</v>
      </c>
      <c r="C18" s="74" t="s">
        <v>141</v>
      </c>
      <c r="D18" s="73">
        <v>9002.25</v>
      </c>
      <c r="E18" s="72">
        <v>10105.52</v>
      </c>
      <c r="F18" s="76">
        <f>(D18-E18)/E18</f>
        <v>-0.10917498555245057</v>
      </c>
      <c r="G18" s="73">
        <v>1411</v>
      </c>
      <c r="H18" s="72">
        <v>59</v>
      </c>
      <c r="I18" s="72">
        <f t="shared" si="0"/>
        <v>23.915254237288135</v>
      </c>
      <c r="J18" s="72">
        <v>7</v>
      </c>
      <c r="K18" s="72">
        <v>7</v>
      </c>
      <c r="L18" s="73">
        <v>235016.03</v>
      </c>
      <c r="M18" s="73">
        <v>34094</v>
      </c>
      <c r="N18" s="71">
        <v>44610</v>
      </c>
      <c r="O18" s="70" t="s">
        <v>142</v>
      </c>
      <c r="P18" s="67"/>
      <c r="Q18" s="2"/>
      <c r="R18" s="81"/>
      <c r="S18" s="66"/>
      <c r="T18" s="66"/>
      <c r="W18" s="67"/>
      <c r="X18" s="67"/>
      <c r="Y18" s="66"/>
      <c r="Z18" s="66"/>
    </row>
    <row r="19" spans="1:29" ht="25.35" customHeight="1">
      <c r="A19" s="69">
        <v>7</v>
      </c>
      <c r="B19" s="82" t="s">
        <v>34</v>
      </c>
      <c r="C19" s="74" t="s">
        <v>103</v>
      </c>
      <c r="D19" s="73">
        <v>7704.68</v>
      </c>
      <c r="E19" s="72" t="s">
        <v>36</v>
      </c>
      <c r="F19" s="72" t="s">
        <v>36</v>
      </c>
      <c r="G19" s="73">
        <v>1188</v>
      </c>
      <c r="H19" s="72">
        <v>88</v>
      </c>
      <c r="I19" s="72">
        <f t="shared" si="0"/>
        <v>13.5</v>
      </c>
      <c r="J19" s="72">
        <v>13</v>
      </c>
      <c r="K19" s="72">
        <v>1</v>
      </c>
      <c r="L19" s="73">
        <v>7705</v>
      </c>
      <c r="M19" s="73">
        <v>1188</v>
      </c>
      <c r="N19" s="71">
        <v>44652</v>
      </c>
      <c r="O19" s="70" t="s">
        <v>84</v>
      </c>
      <c r="P19" s="67"/>
      <c r="Q19" s="79"/>
      <c r="R19" s="79"/>
      <c r="S19" s="64"/>
      <c r="T19" s="79"/>
      <c r="V19" s="80"/>
      <c r="W19" s="4"/>
      <c r="X19" s="2"/>
      <c r="Y19" s="80"/>
      <c r="Z19" s="81"/>
      <c r="AA19" s="81"/>
      <c r="AB19" s="66"/>
      <c r="AC19" s="66"/>
    </row>
    <row r="20" spans="1:29" ht="25.35" customHeight="1">
      <c r="A20" s="69">
        <v>8</v>
      </c>
      <c r="B20" s="69">
        <v>4</v>
      </c>
      <c r="C20" s="74" t="s">
        <v>155</v>
      </c>
      <c r="D20" s="73">
        <v>7515.83</v>
      </c>
      <c r="E20" s="72">
        <v>15609.97</v>
      </c>
      <c r="F20" s="76">
        <f>(D20-E20)/E20</f>
        <v>-0.5185237383543978</v>
      </c>
      <c r="G20" s="73">
        <v>1164</v>
      </c>
      <c r="H20" s="72">
        <v>61</v>
      </c>
      <c r="I20" s="72">
        <f t="shared" si="0"/>
        <v>19.081967213114755</v>
      </c>
      <c r="J20" s="72">
        <v>9</v>
      </c>
      <c r="K20" s="72">
        <v>3</v>
      </c>
      <c r="L20" s="73">
        <v>46343.72</v>
      </c>
      <c r="M20" s="73">
        <v>7368</v>
      </c>
      <c r="N20" s="71">
        <v>44638</v>
      </c>
      <c r="O20" s="70" t="s">
        <v>41</v>
      </c>
      <c r="P20" s="67"/>
      <c r="Q20" s="79"/>
      <c r="R20" s="79"/>
      <c r="S20" s="79"/>
      <c r="T20" s="79"/>
      <c r="V20" s="66"/>
      <c r="W20" s="4"/>
      <c r="X20" s="66"/>
      <c r="Y20" s="2"/>
      <c r="Z20" s="67"/>
      <c r="AA20" s="66"/>
      <c r="AC20" s="66"/>
    </row>
    <row r="21" spans="1:29" ht="25.35" customHeight="1">
      <c r="A21" s="69">
        <v>9</v>
      </c>
      <c r="B21" s="69">
        <v>5</v>
      </c>
      <c r="C21" s="74" t="s">
        <v>131</v>
      </c>
      <c r="D21" s="73">
        <v>5084.1899999999996</v>
      </c>
      <c r="E21" s="72">
        <v>11168.39</v>
      </c>
      <c r="F21" s="76">
        <f>(D21-E21)/E21</f>
        <v>-0.54476965793637222</v>
      </c>
      <c r="G21" s="73">
        <v>1052</v>
      </c>
      <c r="H21" s="72">
        <v>104</v>
      </c>
      <c r="I21" s="72">
        <f t="shared" si="0"/>
        <v>10.115384615384615</v>
      </c>
      <c r="J21" s="72">
        <v>15</v>
      </c>
      <c r="K21" s="72">
        <v>2</v>
      </c>
      <c r="L21" s="73">
        <v>16252.58</v>
      </c>
      <c r="M21" s="73">
        <v>3334</v>
      </c>
      <c r="N21" s="71">
        <v>44645</v>
      </c>
      <c r="O21" s="70" t="s">
        <v>41</v>
      </c>
      <c r="P21" s="67"/>
      <c r="Q21" s="79"/>
      <c r="R21" s="79"/>
      <c r="S21" s="64"/>
      <c r="T21" s="80"/>
      <c r="U21" s="80"/>
      <c r="V21" s="80"/>
      <c r="W21" s="80"/>
      <c r="X21" s="2"/>
      <c r="Y21" s="80"/>
      <c r="Z21" s="81"/>
      <c r="AA21" s="81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54</v>
      </c>
      <c r="D22" s="73">
        <v>3996.8</v>
      </c>
      <c r="E22" s="72" t="s">
        <v>36</v>
      </c>
      <c r="F22" s="72" t="s">
        <v>36</v>
      </c>
      <c r="G22" s="73">
        <v>533</v>
      </c>
      <c r="H22" s="72">
        <v>6</v>
      </c>
      <c r="I22" s="72">
        <f t="shared" si="0"/>
        <v>88.833333333333329</v>
      </c>
      <c r="J22" s="72">
        <v>5</v>
      </c>
      <c r="K22" s="72">
        <v>0</v>
      </c>
      <c r="L22" s="73">
        <v>3997</v>
      </c>
      <c r="M22" s="73">
        <v>533</v>
      </c>
      <c r="N22" s="71" t="s">
        <v>60</v>
      </c>
      <c r="O22" s="70" t="s">
        <v>39</v>
      </c>
      <c r="P22" s="67"/>
      <c r="Q22" s="79"/>
      <c r="R22" s="79"/>
      <c r="S22" s="64"/>
      <c r="T22" s="79"/>
      <c r="V22" s="80"/>
      <c r="W22" s="4"/>
      <c r="X22" s="2"/>
      <c r="Y22" s="80"/>
      <c r="Z22" s="81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240668.32999999996</v>
      </c>
      <c r="E23" s="68">
        <f t="shared" ref="E23:G23" si="1">SUM(E13:E22)</f>
        <v>137099.04999999999</v>
      </c>
      <c r="F23" s="22">
        <f t="shared" ref="F23" si="2">(D23-E23)/E23</f>
        <v>0.7554339727372289</v>
      </c>
      <c r="G23" s="68">
        <f t="shared" si="1"/>
        <v>39284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154</v>
      </c>
      <c r="D25" s="73">
        <v>2009.78</v>
      </c>
      <c r="E25" s="72">
        <v>5230.7700000000004</v>
      </c>
      <c r="F25" s="76">
        <f t="shared" ref="F25:F31" si="3">(D25-E25)/E25</f>
        <v>-0.61577740944449866</v>
      </c>
      <c r="G25" s="73">
        <v>318</v>
      </c>
      <c r="H25" s="72">
        <v>18</v>
      </c>
      <c r="I25" s="72">
        <f t="shared" ref="I25:I33" si="4">G25/H25</f>
        <v>17.666666666666668</v>
      </c>
      <c r="J25" s="72">
        <v>4</v>
      </c>
      <c r="K25" s="72">
        <v>3</v>
      </c>
      <c r="L25" s="73">
        <v>22388</v>
      </c>
      <c r="M25" s="73">
        <v>3467</v>
      </c>
      <c r="N25" s="71">
        <v>44638</v>
      </c>
      <c r="O25" s="70" t="s">
        <v>37</v>
      </c>
      <c r="P25" s="67"/>
      <c r="Q25" s="79"/>
      <c r="R25" s="79"/>
      <c r="S25" s="64"/>
      <c r="T25" s="79"/>
      <c r="U25" s="4"/>
      <c r="V25" s="4"/>
      <c r="W25" s="4"/>
      <c r="X25" s="2"/>
      <c r="Y25" s="80"/>
      <c r="Z25" s="81"/>
      <c r="AA25" s="81"/>
      <c r="AB25" s="66"/>
      <c r="AC25" s="66"/>
    </row>
    <row r="26" spans="1:29" ht="25.35" customHeight="1">
      <c r="A26" s="69">
        <v>12</v>
      </c>
      <c r="B26" s="82">
        <v>7</v>
      </c>
      <c r="C26" s="74" t="s">
        <v>173</v>
      </c>
      <c r="D26" s="73">
        <v>1826.6</v>
      </c>
      <c r="E26" s="72">
        <v>8213.3799999999992</v>
      </c>
      <c r="F26" s="76">
        <f t="shared" si="3"/>
        <v>-0.77760678307834286</v>
      </c>
      <c r="G26" s="73">
        <v>275</v>
      </c>
      <c r="H26" s="72">
        <v>35</v>
      </c>
      <c r="I26" s="72">
        <f t="shared" si="4"/>
        <v>7.8571428571428568</v>
      </c>
      <c r="J26" s="72">
        <v>9</v>
      </c>
      <c r="K26" s="72">
        <v>2</v>
      </c>
      <c r="L26" s="73">
        <v>10039.98</v>
      </c>
      <c r="M26" s="73">
        <v>1602</v>
      </c>
      <c r="N26" s="71">
        <v>44645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81"/>
      <c r="Y26" s="2"/>
      <c r="Z26" s="81"/>
      <c r="AA26" s="66"/>
      <c r="AB26" s="66"/>
    </row>
    <row r="27" spans="1:29" ht="25.35" customHeight="1">
      <c r="A27" s="69">
        <v>13</v>
      </c>
      <c r="B27" s="82">
        <v>10</v>
      </c>
      <c r="C27" s="74" t="s">
        <v>171</v>
      </c>
      <c r="D27" s="73">
        <v>1563.39</v>
      </c>
      <c r="E27" s="73">
        <v>2529.5300000000002</v>
      </c>
      <c r="F27" s="76">
        <f t="shared" si="3"/>
        <v>-0.38194447189794151</v>
      </c>
      <c r="G27" s="73">
        <v>304</v>
      </c>
      <c r="H27" s="72">
        <v>24</v>
      </c>
      <c r="I27" s="72">
        <f t="shared" si="4"/>
        <v>12.666666666666666</v>
      </c>
      <c r="J27" s="72">
        <v>3</v>
      </c>
      <c r="K27" s="72">
        <v>19</v>
      </c>
      <c r="L27" s="73">
        <v>222782</v>
      </c>
      <c r="M27" s="73">
        <v>44208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2"/>
      <c r="Z27" s="81"/>
      <c r="AA27" s="66"/>
      <c r="AB27" s="66"/>
    </row>
    <row r="28" spans="1:29" ht="25.35" customHeight="1">
      <c r="A28" s="69">
        <v>14</v>
      </c>
      <c r="B28" s="69">
        <v>11</v>
      </c>
      <c r="C28" s="74" t="s">
        <v>119</v>
      </c>
      <c r="D28" s="73">
        <v>1077.4000000000001</v>
      </c>
      <c r="E28" s="72">
        <v>2076.5500000000002</v>
      </c>
      <c r="F28" s="76">
        <f t="shared" si="3"/>
        <v>-0.48115865257277696</v>
      </c>
      <c r="G28" s="73">
        <v>198</v>
      </c>
      <c r="H28" s="72">
        <v>19</v>
      </c>
      <c r="I28" s="72">
        <f t="shared" si="4"/>
        <v>10.421052631578947</v>
      </c>
      <c r="J28" s="72">
        <v>6</v>
      </c>
      <c r="K28" s="72">
        <v>7</v>
      </c>
      <c r="L28" s="73">
        <v>136903.85</v>
      </c>
      <c r="M28" s="73">
        <v>23039</v>
      </c>
      <c r="N28" s="71">
        <v>44610</v>
      </c>
      <c r="O28" s="70" t="s">
        <v>120</v>
      </c>
      <c r="P28" s="67"/>
      <c r="Q28" s="79"/>
      <c r="R28" s="79"/>
      <c r="S28" s="64"/>
      <c r="T28" s="79"/>
      <c r="V28" s="80"/>
      <c r="W28" s="80"/>
      <c r="X28" s="81"/>
      <c r="Y28" s="80"/>
      <c r="Z28" s="81"/>
      <c r="AA28" s="2"/>
      <c r="AB28" s="66"/>
      <c r="AC28" s="66"/>
    </row>
    <row r="29" spans="1:29" ht="25.35" customHeight="1">
      <c r="A29" s="69">
        <v>15</v>
      </c>
      <c r="B29" s="69">
        <v>15</v>
      </c>
      <c r="C29" s="74" t="s">
        <v>181</v>
      </c>
      <c r="D29" s="73">
        <v>907</v>
      </c>
      <c r="E29" s="72">
        <v>706.7</v>
      </c>
      <c r="F29" s="76">
        <f t="shared" si="3"/>
        <v>0.28343002688552421</v>
      </c>
      <c r="G29" s="73">
        <v>175</v>
      </c>
      <c r="H29" s="72">
        <v>5</v>
      </c>
      <c r="I29" s="72">
        <f t="shared" si="4"/>
        <v>35</v>
      </c>
      <c r="J29" s="72">
        <v>5</v>
      </c>
      <c r="K29" s="72">
        <v>6</v>
      </c>
      <c r="L29" s="73">
        <v>43122.6</v>
      </c>
      <c r="M29" s="73">
        <v>7924</v>
      </c>
      <c r="N29" s="71">
        <v>44617</v>
      </c>
      <c r="O29" s="70" t="s">
        <v>182</v>
      </c>
      <c r="P29" s="67"/>
      <c r="Q29" s="79"/>
      <c r="R29" s="79"/>
      <c r="S29" s="67"/>
      <c r="T29" s="67"/>
      <c r="U29" s="67"/>
      <c r="V29" s="80"/>
      <c r="W29" s="4"/>
      <c r="X29" s="2"/>
      <c r="Y29" s="80"/>
      <c r="Z29" s="81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158</v>
      </c>
      <c r="D30" s="73">
        <v>881.03</v>
      </c>
      <c r="E30" s="72">
        <v>1458.26</v>
      </c>
      <c r="F30" s="76">
        <f t="shared" si="3"/>
        <v>-0.39583476197660228</v>
      </c>
      <c r="G30" s="73">
        <v>151</v>
      </c>
      <c r="H30" s="72">
        <v>7</v>
      </c>
      <c r="I30" s="72">
        <f t="shared" si="4"/>
        <v>21.571428571428573</v>
      </c>
      <c r="J30" s="72">
        <v>1</v>
      </c>
      <c r="K30" s="72">
        <v>8</v>
      </c>
      <c r="L30" s="73">
        <v>96171</v>
      </c>
      <c r="M30" s="73">
        <v>15085</v>
      </c>
      <c r="N30" s="71">
        <v>44603</v>
      </c>
      <c r="O30" s="70" t="s">
        <v>43</v>
      </c>
      <c r="P30" s="67"/>
      <c r="Q30" s="79"/>
      <c r="R30" s="79"/>
      <c r="S30" s="67"/>
      <c r="T30" s="67"/>
      <c r="U30" s="67"/>
      <c r="V30" s="80"/>
      <c r="W30" s="4"/>
      <c r="X30" s="2"/>
      <c r="Y30" s="80"/>
      <c r="Z30" s="81"/>
      <c r="AA30" s="81"/>
      <c r="AB30" s="66"/>
      <c r="AC30" s="66"/>
    </row>
    <row r="31" spans="1:29" ht="25.35" customHeight="1">
      <c r="A31" s="69">
        <v>17</v>
      </c>
      <c r="B31" s="69">
        <v>13</v>
      </c>
      <c r="C31" s="74" t="s">
        <v>183</v>
      </c>
      <c r="D31" s="73">
        <v>683.56999999999994</v>
      </c>
      <c r="E31" s="72">
        <v>1368.7099999999998</v>
      </c>
      <c r="F31" s="76">
        <f t="shared" si="3"/>
        <v>-0.50057353274250938</v>
      </c>
      <c r="G31" s="73">
        <v>97</v>
      </c>
      <c r="H31" s="72">
        <v>5</v>
      </c>
      <c r="I31" s="72">
        <f t="shared" si="4"/>
        <v>19.399999999999999</v>
      </c>
      <c r="J31" s="72">
        <v>2</v>
      </c>
      <c r="K31" s="72">
        <v>14</v>
      </c>
      <c r="L31" s="73">
        <v>623235.68000000005</v>
      </c>
      <c r="M31" s="73">
        <v>87837</v>
      </c>
      <c r="N31" s="71">
        <v>44561</v>
      </c>
      <c r="O31" s="70" t="s">
        <v>184</v>
      </c>
      <c r="P31" s="67"/>
      <c r="Q31" s="79"/>
      <c r="R31" s="79"/>
      <c r="S31" s="67"/>
      <c r="T31" s="67"/>
      <c r="U31" s="67"/>
      <c r="V31" s="80"/>
      <c r="W31" s="66"/>
      <c r="X31" s="2"/>
      <c r="Y31" s="80"/>
      <c r="Z31" s="81"/>
      <c r="AA31" s="81"/>
      <c r="AB31" s="66"/>
      <c r="AC31" s="66"/>
    </row>
    <row r="32" spans="1:29" ht="25.35" customHeight="1">
      <c r="A32" s="69">
        <v>18</v>
      </c>
      <c r="B32" s="69" t="s">
        <v>58</v>
      </c>
      <c r="C32" s="74" t="s">
        <v>51</v>
      </c>
      <c r="D32" s="73">
        <v>447.6</v>
      </c>
      <c r="E32" s="72" t="s">
        <v>36</v>
      </c>
      <c r="F32" s="72" t="s">
        <v>36</v>
      </c>
      <c r="G32" s="73">
        <v>80</v>
      </c>
      <c r="H32" s="72">
        <v>6</v>
      </c>
      <c r="I32" s="72">
        <f t="shared" si="4"/>
        <v>13.333333333333334</v>
      </c>
      <c r="J32" s="72">
        <v>5</v>
      </c>
      <c r="K32" s="72">
        <v>0</v>
      </c>
      <c r="L32" s="73">
        <v>447.6</v>
      </c>
      <c r="M32" s="73">
        <v>80</v>
      </c>
      <c r="N32" s="71" t="s">
        <v>60</v>
      </c>
      <c r="O32" s="70" t="s">
        <v>41</v>
      </c>
      <c r="P32" s="67"/>
      <c r="Q32" s="79"/>
      <c r="R32" s="79"/>
      <c r="S32" s="79"/>
      <c r="T32" s="79"/>
      <c r="V32" s="67"/>
      <c r="W32" s="66"/>
      <c r="X32" s="66"/>
      <c r="Y32" s="67"/>
      <c r="Z32" s="2"/>
      <c r="AC32" s="66"/>
    </row>
    <row r="33" spans="1:29" ht="25.35" customHeight="1">
      <c r="A33" s="69">
        <v>19</v>
      </c>
      <c r="B33" s="82">
        <v>14</v>
      </c>
      <c r="C33" s="74" t="s">
        <v>145</v>
      </c>
      <c r="D33" s="73">
        <v>358.26</v>
      </c>
      <c r="E33" s="72">
        <v>1149.83</v>
      </c>
      <c r="F33" s="76">
        <f>(D33-E33)/E33</f>
        <v>-0.688423506083508</v>
      </c>
      <c r="G33" s="73">
        <v>64</v>
      </c>
      <c r="H33" s="72">
        <v>8</v>
      </c>
      <c r="I33" s="72">
        <f t="shared" si="4"/>
        <v>8</v>
      </c>
      <c r="J33" s="72">
        <v>2</v>
      </c>
      <c r="K33" s="72">
        <v>4</v>
      </c>
      <c r="L33" s="73">
        <v>29776.03</v>
      </c>
      <c r="M33" s="73">
        <v>4846</v>
      </c>
      <c r="N33" s="71">
        <v>44631</v>
      </c>
      <c r="O33" s="70" t="s">
        <v>41</v>
      </c>
      <c r="P33" s="11"/>
      <c r="Q33" s="79"/>
      <c r="R33" s="79"/>
      <c r="S33" s="67"/>
      <c r="T33" s="67"/>
      <c r="U33" s="67"/>
      <c r="W33" s="67"/>
      <c r="X33" s="80"/>
      <c r="Y33" s="81"/>
      <c r="Z33" s="2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68</v>
      </c>
      <c r="D34" s="73">
        <v>257</v>
      </c>
      <c r="E34" s="72">
        <v>487</v>
      </c>
      <c r="F34" s="76">
        <f>(D34-E34)/E34</f>
        <v>-0.47227926078028748</v>
      </c>
      <c r="G34" s="73">
        <v>39</v>
      </c>
      <c r="H34" s="72" t="s">
        <v>36</v>
      </c>
      <c r="I34" s="72" t="s">
        <v>36</v>
      </c>
      <c r="J34" s="72">
        <v>2</v>
      </c>
      <c r="K34" s="72">
        <v>8</v>
      </c>
      <c r="L34" s="73">
        <v>16423</v>
      </c>
      <c r="M34" s="73">
        <v>2670</v>
      </c>
      <c r="N34" s="71">
        <v>44603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29" ht="25.2" customHeight="1">
      <c r="A35" s="45"/>
      <c r="B35" s="45"/>
      <c r="C35" s="56" t="s">
        <v>66</v>
      </c>
      <c r="D35" s="68">
        <f>SUM(D23:D34)</f>
        <v>250679.96</v>
      </c>
      <c r="E35" s="68">
        <f t="shared" ref="E35:G35" si="5">SUM(E23:E34)</f>
        <v>160319.77999999997</v>
      </c>
      <c r="F35" s="22">
        <f>(D35-E35)/E35</f>
        <v>0.56362465068252987</v>
      </c>
      <c r="G35" s="68">
        <f t="shared" si="5"/>
        <v>40985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27</v>
      </c>
      <c r="C37" s="74" t="s">
        <v>172</v>
      </c>
      <c r="D37" s="73">
        <v>236</v>
      </c>
      <c r="E37" s="72">
        <v>92</v>
      </c>
      <c r="F37" s="76">
        <f>(D37-E37)/E37</f>
        <v>1.5652173913043479</v>
      </c>
      <c r="G37" s="73">
        <v>118</v>
      </c>
      <c r="H37" s="72" t="s">
        <v>36</v>
      </c>
      <c r="I37" s="72" t="s">
        <v>36</v>
      </c>
      <c r="J37" s="72">
        <v>1</v>
      </c>
      <c r="K37" s="72">
        <v>9</v>
      </c>
      <c r="L37" s="73">
        <v>47074</v>
      </c>
      <c r="M37" s="73">
        <v>9655</v>
      </c>
      <c r="N37" s="71">
        <v>44596</v>
      </c>
      <c r="O37" s="70" t="s">
        <v>47</v>
      </c>
      <c r="P37" s="67"/>
      <c r="Q37" s="79"/>
      <c r="R37" s="79"/>
      <c r="S37" s="64"/>
      <c r="T37" s="79"/>
      <c r="V37" s="80"/>
      <c r="W37" s="80"/>
      <c r="X37" s="2"/>
      <c r="Y37" s="80"/>
      <c r="Z37" s="81"/>
      <c r="AA37" s="81"/>
      <c r="AB37" s="66"/>
      <c r="AC37" s="66"/>
    </row>
    <row r="38" spans="1:29" ht="25.35" customHeight="1">
      <c r="A38" s="69">
        <v>22</v>
      </c>
      <c r="B38" s="25">
        <v>25</v>
      </c>
      <c r="C38" s="60" t="s">
        <v>109</v>
      </c>
      <c r="D38" s="73">
        <v>230</v>
      </c>
      <c r="E38" s="72">
        <v>100</v>
      </c>
      <c r="F38" s="76">
        <f>(D38-E38)/E38</f>
        <v>1.3</v>
      </c>
      <c r="G38" s="73">
        <v>46</v>
      </c>
      <c r="H38" s="72">
        <v>1</v>
      </c>
      <c r="I38" s="72">
        <f t="shared" ref="I38:I46" si="6">G38/H38</f>
        <v>46</v>
      </c>
      <c r="J38" s="72">
        <v>1</v>
      </c>
      <c r="K38" s="72" t="s">
        <v>36</v>
      </c>
      <c r="L38" s="73">
        <v>131209</v>
      </c>
      <c r="M38" s="73">
        <v>22702</v>
      </c>
      <c r="N38" s="71">
        <v>43868</v>
      </c>
      <c r="O38" s="70" t="s">
        <v>84</v>
      </c>
      <c r="P38" s="67"/>
      <c r="Q38" s="79"/>
      <c r="R38" s="79"/>
      <c r="S38" s="79"/>
      <c r="T38" s="79"/>
      <c r="V38" s="67"/>
      <c r="W38" s="80"/>
      <c r="X38" s="81"/>
      <c r="Y38" s="80"/>
      <c r="Z38" s="81"/>
      <c r="AA38" s="2"/>
      <c r="AB38" s="66"/>
      <c r="AC38" s="66"/>
    </row>
    <row r="39" spans="1:29" ht="25.35" customHeight="1">
      <c r="A39" s="69">
        <v>23</v>
      </c>
      <c r="B39" s="75" t="s">
        <v>36</v>
      </c>
      <c r="C39" s="74" t="s">
        <v>192</v>
      </c>
      <c r="D39" s="73">
        <v>219.38</v>
      </c>
      <c r="E39" s="72" t="s">
        <v>36</v>
      </c>
      <c r="F39" s="72" t="s">
        <v>36</v>
      </c>
      <c r="G39" s="73">
        <v>39</v>
      </c>
      <c r="H39" s="72">
        <v>5</v>
      </c>
      <c r="I39" s="72">
        <f t="shared" si="6"/>
        <v>7.8</v>
      </c>
      <c r="J39" s="72">
        <v>3</v>
      </c>
      <c r="K39" s="72">
        <v>6</v>
      </c>
      <c r="L39" s="73">
        <v>30149.08</v>
      </c>
      <c r="M39" s="73">
        <v>4767</v>
      </c>
      <c r="N39" s="71">
        <v>44617</v>
      </c>
      <c r="O39" s="70" t="s">
        <v>56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1"/>
      <c r="AA39" s="80"/>
      <c r="AB39" s="66"/>
    </row>
    <row r="40" spans="1:29" ht="25.35" customHeight="1">
      <c r="A40" s="69">
        <v>24</v>
      </c>
      <c r="B40" s="69">
        <v>19</v>
      </c>
      <c r="C40" s="74" t="s">
        <v>144</v>
      </c>
      <c r="D40" s="73">
        <v>153.9</v>
      </c>
      <c r="E40" s="72">
        <v>351.1</v>
      </c>
      <c r="F40" s="76">
        <f>(D40-E40)/E40</f>
        <v>-0.5616633437767018</v>
      </c>
      <c r="G40" s="73">
        <v>63</v>
      </c>
      <c r="H40" s="72">
        <v>3</v>
      </c>
      <c r="I40" s="72">
        <f t="shared" si="6"/>
        <v>21</v>
      </c>
      <c r="J40" s="72">
        <v>1</v>
      </c>
      <c r="K40" s="72">
        <v>7</v>
      </c>
      <c r="L40" s="73">
        <v>61300.14</v>
      </c>
      <c r="M40" s="73">
        <v>12687</v>
      </c>
      <c r="N40" s="71">
        <v>44610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66"/>
      <c r="Y40" s="2"/>
      <c r="Z40" s="80"/>
      <c r="AA40" s="81"/>
      <c r="AB40" s="66"/>
    </row>
    <row r="41" spans="1:29" ht="25.35" customHeight="1">
      <c r="A41" s="69">
        <v>25</v>
      </c>
      <c r="B41" s="25">
        <v>21</v>
      </c>
      <c r="C41" s="74" t="s">
        <v>185</v>
      </c>
      <c r="D41" s="73">
        <v>100</v>
      </c>
      <c r="E41" s="72">
        <v>277</v>
      </c>
      <c r="F41" s="76">
        <f>(D41-E41)/E41</f>
        <v>-0.63898916967509023</v>
      </c>
      <c r="G41" s="73">
        <v>20</v>
      </c>
      <c r="H41" s="72">
        <v>1</v>
      </c>
      <c r="I41" s="72">
        <f t="shared" si="6"/>
        <v>20</v>
      </c>
      <c r="J41" s="72">
        <v>1</v>
      </c>
      <c r="K41" s="72" t="s">
        <v>36</v>
      </c>
      <c r="L41" s="73">
        <v>17632</v>
      </c>
      <c r="M41" s="73">
        <v>4042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AA41" s="81"/>
    </row>
    <row r="42" spans="1:29" ht="25.35" customHeight="1">
      <c r="A42" s="69">
        <v>26</v>
      </c>
      <c r="B42" s="32">
        <v>26</v>
      </c>
      <c r="C42" s="74" t="s">
        <v>186</v>
      </c>
      <c r="D42" s="73">
        <v>71.5</v>
      </c>
      <c r="E42" s="72">
        <v>97</v>
      </c>
      <c r="F42" s="76">
        <f>(D42-E42)/E42</f>
        <v>-0.26288659793814434</v>
      </c>
      <c r="G42" s="73">
        <v>20</v>
      </c>
      <c r="H42" s="72">
        <v>2</v>
      </c>
      <c r="I42" s="72">
        <f t="shared" si="6"/>
        <v>10</v>
      </c>
      <c r="J42" s="72">
        <v>1</v>
      </c>
      <c r="K42" s="72">
        <v>5</v>
      </c>
      <c r="L42" s="73">
        <v>1172.5</v>
      </c>
      <c r="M42" s="73">
        <v>191</v>
      </c>
      <c r="N42" s="71">
        <v>44624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  <c r="AA42" s="2"/>
      <c r="AB42" s="66"/>
    </row>
    <row r="43" spans="1:29" ht="25.35" customHeight="1">
      <c r="A43" s="69">
        <v>27</v>
      </c>
      <c r="B43" s="75" t="s">
        <v>36</v>
      </c>
      <c r="C43" s="74" t="s">
        <v>193</v>
      </c>
      <c r="D43" s="73">
        <v>60.7</v>
      </c>
      <c r="E43" s="72" t="s">
        <v>36</v>
      </c>
      <c r="F43" s="72" t="s">
        <v>36</v>
      </c>
      <c r="G43" s="73">
        <v>11</v>
      </c>
      <c r="H43" s="72">
        <v>1</v>
      </c>
      <c r="I43" s="72">
        <f t="shared" si="6"/>
        <v>11</v>
      </c>
      <c r="J43" s="72">
        <v>1</v>
      </c>
      <c r="K43" s="72" t="s">
        <v>36</v>
      </c>
      <c r="L43" s="73">
        <v>450731.95</v>
      </c>
      <c r="M43" s="73">
        <v>67541</v>
      </c>
      <c r="N43" s="71">
        <v>44456</v>
      </c>
      <c r="O43" s="70" t="s">
        <v>56</v>
      </c>
      <c r="P43" s="67"/>
      <c r="Q43" s="79"/>
      <c r="R43" s="79"/>
      <c r="S43" s="79"/>
      <c r="T43" s="79"/>
      <c r="V43" s="62"/>
      <c r="W43" s="62"/>
      <c r="X43" s="80"/>
      <c r="Y43" s="86"/>
      <c r="Z43" s="2"/>
      <c r="AA43" s="81"/>
      <c r="AB43" s="66"/>
      <c r="AC43" s="66"/>
    </row>
    <row r="44" spans="1:29" ht="25.35" customHeight="1">
      <c r="A44" s="69">
        <v>28</v>
      </c>
      <c r="B44" s="75" t="s">
        <v>36</v>
      </c>
      <c r="C44" s="74" t="s">
        <v>157</v>
      </c>
      <c r="D44" s="73">
        <v>43</v>
      </c>
      <c r="E44" s="72" t="s">
        <v>36</v>
      </c>
      <c r="F44" s="72" t="s">
        <v>36</v>
      </c>
      <c r="G44" s="73">
        <v>7</v>
      </c>
      <c r="H44" s="72">
        <v>2</v>
      </c>
      <c r="I44" s="72">
        <f t="shared" si="6"/>
        <v>3.5</v>
      </c>
      <c r="J44" s="72">
        <v>1</v>
      </c>
      <c r="K44" s="72">
        <v>3</v>
      </c>
      <c r="L44" s="73">
        <v>271</v>
      </c>
      <c r="M44" s="73">
        <v>50</v>
      </c>
      <c r="N44" s="71">
        <v>44638</v>
      </c>
      <c r="O44" s="70" t="s">
        <v>122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81"/>
      <c r="AA44" s="66"/>
      <c r="AB44" s="66"/>
    </row>
    <row r="45" spans="1:29" ht="25.35" customHeight="1">
      <c r="A45" s="69">
        <v>29</v>
      </c>
      <c r="B45" s="82">
        <v>31</v>
      </c>
      <c r="C45" s="74" t="s">
        <v>194</v>
      </c>
      <c r="D45" s="73">
        <v>35</v>
      </c>
      <c r="E45" s="72">
        <v>13</v>
      </c>
      <c r="F45" s="76">
        <f>(D45-E45)/E45</f>
        <v>1.6923076923076923</v>
      </c>
      <c r="G45" s="73">
        <v>7</v>
      </c>
      <c r="H45" s="72">
        <v>3</v>
      </c>
      <c r="I45" s="72">
        <f t="shared" si="6"/>
        <v>2.3333333333333335</v>
      </c>
      <c r="J45" s="72">
        <v>2</v>
      </c>
      <c r="K45" s="72">
        <v>4</v>
      </c>
      <c r="L45" s="73">
        <v>3210.0999999999995</v>
      </c>
      <c r="M45" s="73">
        <v>571</v>
      </c>
      <c r="N45" s="71">
        <v>44631</v>
      </c>
      <c r="O45" s="70" t="s">
        <v>195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28</v>
      </c>
      <c r="C46" s="74" t="s">
        <v>74</v>
      </c>
      <c r="D46" s="73">
        <v>15</v>
      </c>
      <c r="E46" s="72">
        <v>60.89</v>
      </c>
      <c r="F46" s="76">
        <f>(D46-E46)/E46</f>
        <v>-0.75365413039908036</v>
      </c>
      <c r="G46" s="73">
        <v>5</v>
      </c>
      <c r="H46" s="72">
        <v>2</v>
      </c>
      <c r="I46" s="72">
        <f t="shared" si="6"/>
        <v>2.5</v>
      </c>
      <c r="J46" s="72">
        <v>1</v>
      </c>
      <c r="K46" s="72">
        <v>6</v>
      </c>
      <c r="L46" s="73">
        <v>9354</v>
      </c>
      <c r="M46" s="73">
        <v>1678</v>
      </c>
      <c r="N46" s="71">
        <v>44617</v>
      </c>
      <c r="O46" s="70" t="s">
        <v>37</v>
      </c>
      <c r="P46" s="67"/>
      <c r="Q46" s="79"/>
      <c r="R46" s="79"/>
      <c r="S46" s="79"/>
      <c r="T46" s="79"/>
      <c r="U46" s="79"/>
      <c r="V46" s="79"/>
      <c r="W46" s="80"/>
      <c r="X46" s="81"/>
      <c r="Y46" s="66"/>
      <c r="Z46" s="81"/>
      <c r="AA46" s="2"/>
      <c r="AB46" s="66"/>
    </row>
    <row r="47" spans="1:29" ht="25.35" customHeight="1">
      <c r="A47" s="45"/>
      <c r="B47" s="45"/>
      <c r="C47" s="56" t="s">
        <v>90</v>
      </c>
      <c r="D47" s="68">
        <f>SUM(D35:D46)</f>
        <v>251844.44</v>
      </c>
      <c r="E47" s="68">
        <f t="shared" ref="E47:G47" si="7">SUM(E35:E46)</f>
        <v>161310.76999999999</v>
      </c>
      <c r="F47" s="22">
        <f>(D47-E47)/E47</f>
        <v>0.56123760366403319</v>
      </c>
      <c r="G47" s="68">
        <f t="shared" si="7"/>
        <v>41321</v>
      </c>
      <c r="H47" s="68"/>
      <c r="I47" s="47"/>
      <c r="J47" s="46"/>
      <c r="K47" s="48"/>
      <c r="L47" s="49"/>
      <c r="M47" s="53"/>
      <c r="N47" s="50"/>
      <c r="O47" s="58"/>
      <c r="R47" s="67"/>
    </row>
    <row r="48" spans="1:29" ht="23.1" customHeight="1">
      <c r="W48" s="4"/>
    </row>
    <row r="49" spans="18:18" ht="17.25" customHeight="1"/>
    <row r="60" spans="18:18">
      <c r="R60" s="67"/>
    </row>
    <row r="65" spans="16:23">
      <c r="P65" s="67"/>
    </row>
    <row r="69" spans="16:23" ht="12" customHeight="1"/>
    <row r="79" spans="16:23">
      <c r="U79" s="67"/>
      <c r="V79" s="67"/>
      <c r="W79" s="67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0.33203125" style="65" customWidth="1"/>
    <col min="19" max="19" width="14.3320312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44140625" style="65" bestFit="1" customWidth="1"/>
    <col min="25" max="25" width="12" style="65" bestFit="1" customWidth="1"/>
    <col min="26" max="26" width="14.8867187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196</v>
      </c>
      <c r="F1" s="34"/>
      <c r="G1" s="34"/>
      <c r="H1" s="34"/>
      <c r="I1" s="34"/>
    </row>
    <row r="2" spans="1:29" ht="19.5" customHeight="1">
      <c r="E2" s="34" t="s">
        <v>197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Z5" s="4"/>
    </row>
    <row r="6" spans="1:29">
      <c r="A6" s="105"/>
      <c r="B6" s="105"/>
      <c r="C6" s="108"/>
      <c r="D6" s="36" t="s">
        <v>190</v>
      </c>
      <c r="E6" s="36" t="s">
        <v>198</v>
      </c>
      <c r="F6" s="108"/>
      <c r="G6" s="108" t="s">
        <v>190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Z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X9" s="67"/>
      <c r="Z9" s="66"/>
    </row>
    <row r="10" spans="1:29">
      <c r="A10" s="105"/>
      <c r="B10" s="105"/>
      <c r="C10" s="108"/>
      <c r="D10" s="36" t="s">
        <v>191</v>
      </c>
      <c r="E10" s="36" t="s">
        <v>199</v>
      </c>
      <c r="F10" s="108"/>
      <c r="G10" s="36" t="s">
        <v>191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X10" s="67"/>
      <c r="Z10" s="66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69">
        <v>1</v>
      </c>
      <c r="C13" s="74" t="s">
        <v>137</v>
      </c>
      <c r="D13" s="73">
        <v>38046.28</v>
      </c>
      <c r="E13" s="72">
        <v>52524.66</v>
      </c>
      <c r="F13" s="76">
        <f>(D13-E13)/E13</f>
        <v>-0.27564919030413532</v>
      </c>
      <c r="G13" s="73">
        <v>5352</v>
      </c>
      <c r="H13" s="72">
        <v>159</v>
      </c>
      <c r="I13" s="72">
        <f t="shared" ref="I13:I22" si="0">G13/H13</f>
        <v>33.660377358490564</v>
      </c>
      <c r="J13" s="72">
        <v>7</v>
      </c>
      <c r="K13" s="72">
        <v>4</v>
      </c>
      <c r="L13" s="73">
        <v>322168.45</v>
      </c>
      <c r="M13" s="73">
        <v>45364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2">
        <v>2</v>
      </c>
      <c r="C14" s="74" t="s">
        <v>45</v>
      </c>
      <c r="D14" s="73">
        <v>33138.239999999998</v>
      </c>
      <c r="E14" s="72">
        <v>39555.96</v>
      </c>
      <c r="F14" s="76">
        <f>(D14-E14)/E14</f>
        <v>-0.16224407143702241</v>
      </c>
      <c r="G14" s="73">
        <v>6517</v>
      </c>
      <c r="H14" s="72">
        <v>215</v>
      </c>
      <c r="I14" s="72">
        <f t="shared" si="0"/>
        <v>30.311627906976746</v>
      </c>
      <c r="J14" s="72">
        <v>15</v>
      </c>
      <c r="K14" s="72">
        <v>2</v>
      </c>
      <c r="L14" s="73">
        <v>72909</v>
      </c>
      <c r="M14" s="73">
        <v>14498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69">
        <v>3</v>
      </c>
      <c r="C15" s="74" t="s">
        <v>48</v>
      </c>
      <c r="D15" s="73">
        <v>29030.65</v>
      </c>
      <c r="E15" s="72">
        <v>37999.24</v>
      </c>
      <c r="F15" s="76">
        <f>(D15-E15)/E15</f>
        <v>-0.2360202467207238</v>
      </c>
      <c r="G15" s="73">
        <v>5720</v>
      </c>
      <c r="H15" s="72">
        <v>169</v>
      </c>
      <c r="I15" s="72">
        <f t="shared" si="0"/>
        <v>33.846153846153847</v>
      </c>
      <c r="J15" s="72">
        <v>13</v>
      </c>
      <c r="K15" s="72">
        <v>3</v>
      </c>
      <c r="L15" s="73">
        <v>140736</v>
      </c>
      <c r="M15" s="73">
        <v>28265</v>
      </c>
      <c r="N15" s="71">
        <v>44631</v>
      </c>
      <c r="O15" s="70" t="s">
        <v>43</v>
      </c>
      <c r="P15" s="67"/>
      <c r="Q15" s="79"/>
      <c r="R15" s="79"/>
      <c r="S15" s="64"/>
      <c r="T15" s="79"/>
      <c r="V15" s="80"/>
      <c r="W15" s="4"/>
      <c r="X15" s="80"/>
      <c r="Y15" s="2"/>
      <c r="Z15" s="81"/>
      <c r="AA15" s="81"/>
      <c r="AB15" s="66"/>
      <c r="AC15" s="66"/>
    </row>
    <row r="16" spans="1:29" ht="25.35" customHeight="1">
      <c r="A16" s="69">
        <v>4</v>
      </c>
      <c r="B16" s="82">
        <v>4</v>
      </c>
      <c r="C16" s="74" t="s">
        <v>155</v>
      </c>
      <c r="D16" s="73">
        <v>15609.97</v>
      </c>
      <c r="E16" s="72">
        <v>23232.45</v>
      </c>
      <c r="F16" s="76">
        <f>(D16-E16)/E16</f>
        <v>-0.32809626190952745</v>
      </c>
      <c r="G16" s="73">
        <v>2527</v>
      </c>
      <c r="H16" s="72">
        <v>122</v>
      </c>
      <c r="I16" s="72">
        <f t="shared" si="0"/>
        <v>20.71311475409836</v>
      </c>
      <c r="J16" s="72">
        <v>9</v>
      </c>
      <c r="K16" s="72">
        <v>2</v>
      </c>
      <c r="L16" s="73">
        <v>38842.42</v>
      </c>
      <c r="M16" s="73">
        <v>6206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4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69" t="s">
        <v>34</v>
      </c>
      <c r="C17" s="74" t="s">
        <v>131</v>
      </c>
      <c r="D17" s="73">
        <v>11168.39</v>
      </c>
      <c r="E17" s="72" t="s">
        <v>36</v>
      </c>
      <c r="F17" s="72" t="s">
        <v>36</v>
      </c>
      <c r="G17" s="73">
        <v>2282</v>
      </c>
      <c r="H17" s="72">
        <v>166</v>
      </c>
      <c r="I17" s="72">
        <f t="shared" si="0"/>
        <v>13.746987951807229</v>
      </c>
      <c r="J17" s="72">
        <v>17</v>
      </c>
      <c r="K17" s="72">
        <v>1</v>
      </c>
      <c r="L17" s="73">
        <v>11168.39</v>
      </c>
      <c r="M17" s="73">
        <v>2282</v>
      </c>
      <c r="N17" s="71">
        <v>44645</v>
      </c>
      <c r="O17" s="70" t="s">
        <v>41</v>
      </c>
      <c r="P17" s="67"/>
      <c r="Q17" s="79"/>
      <c r="R17" s="79"/>
      <c r="S17" s="79"/>
      <c r="T17" s="79"/>
      <c r="V17" s="66"/>
      <c r="W17" s="4"/>
      <c r="X17" s="2"/>
      <c r="Y17" s="66"/>
      <c r="Z17" s="67"/>
      <c r="AA17" s="66"/>
      <c r="AC17" s="66"/>
    </row>
    <row r="18" spans="1:29" ht="25.35" customHeight="1">
      <c r="A18" s="69">
        <v>6</v>
      </c>
      <c r="B18" s="69">
        <v>5</v>
      </c>
      <c r="C18" s="74" t="s">
        <v>141</v>
      </c>
      <c r="D18" s="73">
        <v>10105.52</v>
      </c>
      <c r="E18" s="72">
        <v>15561.17</v>
      </c>
      <c r="F18" s="76">
        <f>(D18-E18)/E18</f>
        <v>-0.35059381781704074</v>
      </c>
      <c r="G18" s="73">
        <v>1588</v>
      </c>
      <c r="H18" s="72">
        <v>70</v>
      </c>
      <c r="I18" s="72">
        <f t="shared" si="0"/>
        <v>22.685714285714287</v>
      </c>
      <c r="J18" s="72">
        <v>7</v>
      </c>
      <c r="K18" s="72">
        <v>6</v>
      </c>
      <c r="L18" s="73">
        <v>225978.36</v>
      </c>
      <c r="M18" s="73">
        <v>32678</v>
      </c>
      <c r="N18" s="71">
        <v>44610</v>
      </c>
      <c r="O18" s="70" t="s">
        <v>142</v>
      </c>
      <c r="P18" s="67"/>
      <c r="Q18" s="79"/>
      <c r="R18" s="79"/>
      <c r="S18" s="64"/>
      <c r="T18" s="79"/>
      <c r="V18" s="80"/>
      <c r="W18" s="80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69" t="s">
        <v>34</v>
      </c>
      <c r="C19" s="74" t="s">
        <v>173</v>
      </c>
      <c r="D19" s="73">
        <v>8213.3799999999992</v>
      </c>
      <c r="E19" s="72" t="s">
        <v>36</v>
      </c>
      <c r="F19" s="72" t="s">
        <v>36</v>
      </c>
      <c r="G19" s="73">
        <v>1327</v>
      </c>
      <c r="H19" s="72">
        <v>132</v>
      </c>
      <c r="I19" s="72">
        <f t="shared" si="0"/>
        <v>10.053030303030303</v>
      </c>
      <c r="J19" s="72">
        <v>14</v>
      </c>
      <c r="K19" s="72">
        <v>1</v>
      </c>
      <c r="L19" s="73">
        <v>8213.3799999999992</v>
      </c>
      <c r="M19" s="73">
        <v>1327</v>
      </c>
      <c r="N19" s="71">
        <v>44645</v>
      </c>
      <c r="O19" s="70" t="s">
        <v>41</v>
      </c>
      <c r="P19" s="67"/>
      <c r="Q19" s="79"/>
      <c r="R19" s="79"/>
      <c r="S19" s="64"/>
      <c r="T19" s="79"/>
      <c r="V19" s="80"/>
      <c r="W19" s="4"/>
      <c r="X19" s="80"/>
      <c r="Y19" s="2"/>
      <c r="Z19" s="81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154</v>
      </c>
      <c r="D20" s="73">
        <v>5230.7700000000004</v>
      </c>
      <c r="E20" s="72">
        <v>15147.33</v>
      </c>
      <c r="F20" s="76">
        <f>(D20-E20)/E20</f>
        <v>-0.6546737939953774</v>
      </c>
      <c r="G20" s="73">
        <v>853</v>
      </c>
      <c r="H20" s="72">
        <v>52</v>
      </c>
      <c r="I20" s="72">
        <f t="shared" si="0"/>
        <v>16.403846153846153</v>
      </c>
      <c r="J20" s="72">
        <v>9</v>
      </c>
      <c r="K20" s="72">
        <v>2</v>
      </c>
      <c r="L20" s="73">
        <v>20378</v>
      </c>
      <c r="M20" s="73">
        <v>3149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79"/>
      <c r="V20" s="79"/>
      <c r="W20" s="4"/>
      <c r="X20" s="80"/>
      <c r="Y20" s="2"/>
      <c r="Z20" s="81"/>
      <c r="AA20" s="81"/>
      <c r="AB20" s="66"/>
      <c r="AC20" s="66"/>
    </row>
    <row r="21" spans="1:29" ht="25.35" customHeight="1">
      <c r="A21" s="69">
        <v>9</v>
      </c>
      <c r="B21" s="82" t="s">
        <v>58</v>
      </c>
      <c r="C21" s="74" t="s">
        <v>146</v>
      </c>
      <c r="D21" s="73">
        <v>3921.83</v>
      </c>
      <c r="E21" s="72" t="s">
        <v>36</v>
      </c>
      <c r="F21" s="72" t="s">
        <v>36</v>
      </c>
      <c r="G21" s="73">
        <v>548</v>
      </c>
      <c r="H21" s="72">
        <v>6</v>
      </c>
      <c r="I21" s="72">
        <f t="shared" si="0"/>
        <v>91.333333333333329</v>
      </c>
      <c r="J21" s="72">
        <v>6</v>
      </c>
      <c r="K21" s="72">
        <v>0</v>
      </c>
      <c r="L21" s="73">
        <v>3921.83</v>
      </c>
      <c r="M21" s="73">
        <v>548</v>
      </c>
      <c r="N21" s="71" t="s">
        <v>60</v>
      </c>
      <c r="O21" s="70" t="s">
        <v>142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</row>
    <row r="22" spans="1:29" ht="25.35" customHeight="1">
      <c r="A22" s="69">
        <v>10</v>
      </c>
      <c r="B22" s="69">
        <v>11</v>
      </c>
      <c r="C22" s="74" t="s">
        <v>171</v>
      </c>
      <c r="D22" s="73">
        <v>2529.5300000000002</v>
      </c>
      <c r="E22" s="73">
        <v>2228.31</v>
      </c>
      <c r="F22" s="76">
        <f>(D22-E22)/E22</f>
        <v>0.13517867801158737</v>
      </c>
      <c r="G22" s="73">
        <v>485</v>
      </c>
      <c r="H22" s="72">
        <v>22</v>
      </c>
      <c r="I22" s="72">
        <f t="shared" si="0"/>
        <v>22.045454545454547</v>
      </c>
      <c r="J22" s="72">
        <v>3</v>
      </c>
      <c r="K22" s="72">
        <v>18</v>
      </c>
      <c r="L22" s="73">
        <v>221219</v>
      </c>
      <c r="M22" s="73">
        <v>43904</v>
      </c>
      <c r="N22" s="71">
        <v>44526</v>
      </c>
      <c r="O22" s="70" t="s">
        <v>43</v>
      </c>
      <c r="P22" s="67"/>
      <c r="Q22" s="79"/>
      <c r="R22" s="79"/>
      <c r="S22" s="64"/>
      <c r="T22" s="79"/>
      <c r="V22" s="80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156994.55999999997</v>
      </c>
      <c r="E23" s="68">
        <v>202731.41999999998</v>
      </c>
      <c r="F23" s="22">
        <f>(D23-E23)/E23</f>
        <v>-0.22560321434141792</v>
      </c>
      <c r="G23" s="68">
        <f t="shared" ref="G23" si="1">SUM(G13:G22)</f>
        <v>27199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8</v>
      </c>
      <c r="C25" s="74" t="s">
        <v>119</v>
      </c>
      <c r="D25" s="73">
        <v>2076.5500000000002</v>
      </c>
      <c r="E25" s="72">
        <v>5469.54</v>
      </c>
      <c r="F25" s="76">
        <f t="shared" ref="F25:F35" si="2">(D25-E25)/E25</f>
        <v>-0.62034284418799379</v>
      </c>
      <c r="G25" s="73">
        <v>491</v>
      </c>
      <c r="H25" s="72">
        <v>25</v>
      </c>
      <c r="I25" s="72">
        <f t="shared" ref="I25:I30" si="3">G25/H25</f>
        <v>19.64</v>
      </c>
      <c r="J25" s="72">
        <v>10</v>
      </c>
      <c r="K25" s="72">
        <v>6</v>
      </c>
      <c r="L25" s="73">
        <v>134686.15</v>
      </c>
      <c r="M25" s="73">
        <v>22583</v>
      </c>
      <c r="N25" s="71">
        <v>44610</v>
      </c>
      <c r="O25" s="70" t="s">
        <v>120</v>
      </c>
      <c r="P25" s="67"/>
      <c r="Q25" s="79"/>
      <c r="R25" s="79"/>
      <c r="S25" s="67"/>
      <c r="T25" s="67"/>
      <c r="U25" s="67"/>
      <c r="V25" s="80"/>
      <c r="W25" s="4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69">
        <v>13</v>
      </c>
      <c r="C26" s="74" t="s">
        <v>158</v>
      </c>
      <c r="D26" s="73">
        <v>1458.26</v>
      </c>
      <c r="E26" s="72">
        <v>1719.46</v>
      </c>
      <c r="F26" s="76">
        <f t="shared" si="2"/>
        <v>-0.15190815721214801</v>
      </c>
      <c r="G26" s="73">
        <v>249</v>
      </c>
      <c r="H26" s="72">
        <v>8</v>
      </c>
      <c r="I26" s="72">
        <f t="shared" si="3"/>
        <v>31.125</v>
      </c>
      <c r="J26" s="72">
        <v>2</v>
      </c>
      <c r="K26" s="72">
        <v>7</v>
      </c>
      <c r="L26" s="73">
        <v>14934</v>
      </c>
      <c r="M26" s="73">
        <v>95290</v>
      </c>
      <c r="N26" s="71">
        <v>44603</v>
      </c>
      <c r="O26" s="70" t="s">
        <v>43</v>
      </c>
      <c r="P26" s="67"/>
      <c r="Q26" s="79"/>
      <c r="R26" s="79"/>
      <c r="S26" s="67"/>
      <c r="T26" s="67"/>
      <c r="U26" s="67"/>
      <c r="V26" s="80"/>
      <c r="W26" s="4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69">
        <v>17</v>
      </c>
      <c r="C27" s="74" t="s">
        <v>183</v>
      </c>
      <c r="D27" s="73">
        <v>1368.7099999999998</v>
      </c>
      <c r="E27" s="72">
        <v>864.47</v>
      </c>
      <c r="F27" s="76">
        <f t="shared" si="2"/>
        <v>0.58329381008016445</v>
      </c>
      <c r="G27" s="73">
        <v>222</v>
      </c>
      <c r="H27" s="72">
        <v>12</v>
      </c>
      <c r="I27" s="72">
        <f t="shared" si="3"/>
        <v>18.5</v>
      </c>
      <c r="J27" s="72">
        <v>3</v>
      </c>
      <c r="K27" s="72">
        <v>13</v>
      </c>
      <c r="L27" s="73">
        <v>622552.11</v>
      </c>
      <c r="M27" s="73">
        <v>87740</v>
      </c>
      <c r="N27" s="71">
        <v>44561</v>
      </c>
      <c r="O27" s="70" t="s">
        <v>184</v>
      </c>
      <c r="P27" s="67"/>
      <c r="Q27" s="79"/>
      <c r="R27" s="79"/>
      <c r="S27" s="67"/>
      <c r="T27" s="67"/>
      <c r="U27" s="67"/>
      <c r="V27" s="80"/>
      <c r="W27" s="66"/>
      <c r="X27" s="80"/>
      <c r="Y27" s="2"/>
      <c r="Z27" s="81"/>
      <c r="AA27" s="81"/>
      <c r="AB27" s="66"/>
      <c r="AC27" s="66"/>
    </row>
    <row r="28" spans="1:29" ht="25.35" customHeight="1">
      <c r="A28" s="69">
        <v>14</v>
      </c>
      <c r="B28" s="69">
        <v>7</v>
      </c>
      <c r="C28" s="74" t="s">
        <v>145</v>
      </c>
      <c r="D28" s="73">
        <v>1149.83</v>
      </c>
      <c r="E28" s="72">
        <v>5781.83</v>
      </c>
      <c r="F28" s="76">
        <f t="shared" si="2"/>
        <v>-0.80113043794092875</v>
      </c>
      <c r="G28" s="73">
        <v>194</v>
      </c>
      <c r="H28" s="72">
        <v>16</v>
      </c>
      <c r="I28" s="72">
        <f t="shared" si="3"/>
        <v>12.125</v>
      </c>
      <c r="J28" s="72">
        <v>3</v>
      </c>
      <c r="K28" s="72">
        <v>3</v>
      </c>
      <c r="L28" s="73">
        <v>29417.77</v>
      </c>
      <c r="M28" s="73">
        <v>4782</v>
      </c>
      <c r="N28" s="71">
        <v>44631</v>
      </c>
      <c r="O28" s="70" t="s">
        <v>41</v>
      </c>
      <c r="P28" s="67"/>
      <c r="Q28" s="79"/>
      <c r="R28" s="79"/>
      <c r="S28" s="79"/>
      <c r="T28" s="79"/>
      <c r="V28" s="67"/>
      <c r="W28" s="66"/>
      <c r="X28" s="67"/>
      <c r="Y28" s="66"/>
      <c r="Z28" s="2"/>
      <c r="AC28" s="66"/>
    </row>
    <row r="29" spans="1:29" ht="25.35" customHeight="1">
      <c r="A29" s="69">
        <v>15</v>
      </c>
      <c r="B29" s="69">
        <v>9</v>
      </c>
      <c r="C29" s="74" t="s">
        <v>181</v>
      </c>
      <c r="D29" s="73">
        <v>706.7</v>
      </c>
      <c r="E29" s="72">
        <v>4491.24</v>
      </c>
      <c r="F29" s="76">
        <f t="shared" si="2"/>
        <v>-0.84264924608794012</v>
      </c>
      <c r="G29" s="73">
        <v>178</v>
      </c>
      <c r="H29" s="72">
        <v>16</v>
      </c>
      <c r="I29" s="72">
        <f t="shared" si="3"/>
        <v>11.125</v>
      </c>
      <c r="J29" s="72">
        <v>8</v>
      </c>
      <c r="K29" s="72">
        <v>5</v>
      </c>
      <c r="L29" s="73">
        <v>42126.15</v>
      </c>
      <c r="M29" s="73">
        <v>7767</v>
      </c>
      <c r="N29" s="71">
        <v>44617</v>
      </c>
      <c r="O29" s="70" t="s">
        <v>182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69">
        <v>21</v>
      </c>
      <c r="C30" s="74" t="s">
        <v>62</v>
      </c>
      <c r="D30" s="73">
        <v>559</v>
      </c>
      <c r="E30" s="72">
        <v>485.41</v>
      </c>
      <c r="F30" s="76">
        <f t="shared" si="2"/>
        <v>0.15160379885045625</v>
      </c>
      <c r="G30" s="73">
        <v>147</v>
      </c>
      <c r="H30" s="72">
        <v>7</v>
      </c>
      <c r="I30" s="72">
        <f t="shared" si="3"/>
        <v>21</v>
      </c>
      <c r="J30" s="72">
        <v>1</v>
      </c>
      <c r="K30" s="72">
        <v>12</v>
      </c>
      <c r="L30" s="73">
        <v>182317</v>
      </c>
      <c r="M30" s="73">
        <v>35728</v>
      </c>
      <c r="N30" s="71">
        <v>44568</v>
      </c>
      <c r="O30" s="70" t="s">
        <v>39</v>
      </c>
      <c r="P30" s="67"/>
      <c r="Q30" s="79"/>
      <c r="R30" s="79"/>
      <c r="S30" s="79"/>
      <c r="T30" s="79"/>
      <c r="U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23</v>
      </c>
      <c r="C31" s="74" t="s">
        <v>68</v>
      </c>
      <c r="D31" s="73">
        <v>487</v>
      </c>
      <c r="E31" s="72">
        <v>241</v>
      </c>
      <c r="F31" s="76">
        <f t="shared" si="2"/>
        <v>1.0207468879668049</v>
      </c>
      <c r="G31" s="73">
        <v>75</v>
      </c>
      <c r="H31" s="72" t="s">
        <v>36</v>
      </c>
      <c r="I31" s="72" t="s">
        <v>36</v>
      </c>
      <c r="J31" s="72">
        <v>2</v>
      </c>
      <c r="K31" s="72">
        <v>7</v>
      </c>
      <c r="L31" s="73">
        <v>16166</v>
      </c>
      <c r="M31" s="73">
        <v>2631</v>
      </c>
      <c r="N31" s="71">
        <v>44603</v>
      </c>
      <c r="O31" s="70" t="s">
        <v>47</v>
      </c>
      <c r="P31" s="67"/>
      <c r="Q31" s="79"/>
      <c r="R31" s="79"/>
      <c r="S31" s="79"/>
      <c r="T31" s="79"/>
      <c r="V31" s="67"/>
      <c r="W31" s="80"/>
      <c r="X31" s="80"/>
      <c r="Y31" s="81"/>
      <c r="Z31" s="81"/>
      <c r="AA31" s="2"/>
      <c r="AB31" s="66"/>
      <c r="AC31" s="66"/>
    </row>
    <row r="32" spans="1:29" ht="25.35" customHeight="1">
      <c r="A32" s="69">
        <v>18</v>
      </c>
      <c r="B32" s="69">
        <v>15</v>
      </c>
      <c r="C32" s="74" t="s">
        <v>200</v>
      </c>
      <c r="D32" s="73">
        <v>369</v>
      </c>
      <c r="E32" s="72">
        <v>1520</v>
      </c>
      <c r="F32" s="76">
        <f t="shared" si="2"/>
        <v>-0.75723684210526321</v>
      </c>
      <c r="G32" s="73">
        <v>72</v>
      </c>
      <c r="H32" s="72" t="s">
        <v>36</v>
      </c>
      <c r="I32" s="72" t="s">
        <v>36</v>
      </c>
      <c r="J32" s="72">
        <v>3</v>
      </c>
      <c r="K32" s="72">
        <v>5</v>
      </c>
      <c r="L32" s="73">
        <v>49598</v>
      </c>
      <c r="M32" s="73">
        <v>9989</v>
      </c>
      <c r="N32" s="71">
        <v>44617</v>
      </c>
      <c r="O32" s="70" t="s">
        <v>47</v>
      </c>
      <c r="P32" s="67"/>
      <c r="Q32" s="79"/>
      <c r="R32" s="79"/>
      <c r="S32" s="64"/>
      <c r="T32" s="79"/>
      <c r="V32" s="80"/>
      <c r="W32" s="80"/>
      <c r="X32" s="80"/>
      <c r="Y32" s="81"/>
      <c r="Z32" s="2"/>
      <c r="AA32" s="81"/>
      <c r="AB32" s="66"/>
      <c r="AC32" s="66"/>
    </row>
    <row r="33" spans="1:29" ht="25.35" customHeight="1">
      <c r="A33" s="69">
        <v>19</v>
      </c>
      <c r="B33" s="69">
        <v>16</v>
      </c>
      <c r="C33" s="74" t="s">
        <v>144</v>
      </c>
      <c r="D33" s="73">
        <v>351.1</v>
      </c>
      <c r="E33" s="72">
        <v>956.07</v>
      </c>
      <c r="F33" s="76">
        <f t="shared" si="2"/>
        <v>-0.63276747518487142</v>
      </c>
      <c r="G33" s="73">
        <v>82</v>
      </c>
      <c r="H33" s="72">
        <v>5</v>
      </c>
      <c r="I33" s="72">
        <f>G33/H33</f>
        <v>16.399999999999999</v>
      </c>
      <c r="J33" s="72">
        <v>3</v>
      </c>
      <c r="K33" s="72">
        <v>6</v>
      </c>
      <c r="L33" s="73">
        <v>61146.239999999998</v>
      </c>
      <c r="M33" s="73">
        <v>12624</v>
      </c>
      <c r="N33" s="71">
        <v>44610</v>
      </c>
      <c r="O33" s="70" t="s">
        <v>50</v>
      </c>
      <c r="P33" s="67"/>
      <c r="Q33" s="79"/>
      <c r="R33" s="79"/>
      <c r="S33" s="79"/>
      <c r="T33" s="79"/>
      <c r="U33" s="80"/>
      <c r="V33" s="80"/>
      <c r="W33" s="66"/>
      <c r="X33" s="2"/>
      <c r="Y33" s="81"/>
      <c r="Z33" s="81"/>
      <c r="AA33" s="80"/>
      <c r="AB33" s="66"/>
    </row>
    <row r="34" spans="1:29" ht="25.35" customHeight="1">
      <c r="A34" s="69">
        <v>20</v>
      </c>
      <c r="B34" s="69">
        <v>22</v>
      </c>
      <c r="C34" s="74" t="s">
        <v>159</v>
      </c>
      <c r="D34" s="73">
        <v>314.10000000000002</v>
      </c>
      <c r="E34" s="72">
        <v>422.5</v>
      </c>
      <c r="F34" s="76">
        <f t="shared" si="2"/>
        <v>-0.25656804733727806</v>
      </c>
      <c r="G34" s="73">
        <v>62</v>
      </c>
      <c r="H34" s="72">
        <v>7</v>
      </c>
      <c r="I34" s="72">
        <f>G34/H34</f>
        <v>8.8571428571428577</v>
      </c>
      <c r="J34" s="72">
        <v>1</v>
      </c>
      <c r="K34" s="72">
        <v>7</v>
      </c>
      <c r="L34" s="73">
        <v>111964</v>
      </c>
      <c r="M34" s="73">
        <v>15731</v>
      </c>
      <c r="N34" s="71">
        <v>44603</v>
      </c>
      <c r="O34" s="70" t="s">
        <v>37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165834.80999999997</v>
      </c>
      <c r="E35" s="68">
        <v>215336.07</v>
      </c>
      <c r="F35" s="22">
        <f t="shared" si="2"/>
        <v>-0.2298790908555173</v>
      </c>
      <c r="G35" s="68">
        <f t="shared" ref="G35" si="4">SUM(G23:G34)</f>
        <v>28971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185</v>
      </c>
      <c r="D37" s="73">
        <v>277</v>
      </c>
      <c r="E37" s="72" t="s">
        <v>36</v>
      </c>
      <c r="F37" s="72" t="s">
        <v>36</v>
      </c>
      <c r="G37" s="73">
        <v>56</v>
      </c>
      <c r="H37" s="72">
        <v>1</v>
      </c>
      <c r="I37" s="72">
        <f>G37/H37</f>
        <v>56</v>
      </c>
      <c r="J37" s="72">
        <v>1</v>
      </c>
      <c r="K37" s="72" t="s">
        <v>36</v>
      </c>
      <c r="L37" s="73">
        <v>17532</v>
      </c>
      <c r="M37" s="73">
        <v>4022</v>
      </c>
      <c r="N37" s="71">
        <v>44512</v>
      </c>
      <c r="O37" s="70" t="s">
        <v>84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0"/>
      <c r="AA37" s="81"/>
      <c r="AB37" s="66"/>
    </row>
    <row r="38" spans="1:29" ht="25.35" customHeight="1">
      <c r="A38" s="69">
        <v>22</v>
      </c>
      <c r="B38" s="25">
        <v>33</v>
      </c>
      <c r="C38" s="74" t="s">
        <v>162</v>
      </c>
      <c r="D38" s="73">
        <v>270</v>
      </c>
      <c r="E38" s="72">
        <v>20.9</v>
      </c>
      <c r="F38" s="76">
        <f>(D38-E38)/E38</f>
        <v>11.918660287081341</v>
      </c>
      <c r="G38" s="73">
        <v>54</v>
      </c>
      <c r="H38" s="72">
        <v>1</v>
      </c>
      <c r="I38" s="72">
        <f>G38/H38</f>
        <v>54</v>
      </c>
      <c r="J38" s="72">
        <v>1</v>
      </c>
      <c r="K38" s="72" t="s">
        <v>36</v>
      </c>
      <c r="L38" s="73">
        <v>11361.76</v>
      </c>
      <c r="M38" s="73">
        <v>2040</v>
      </c>
      <c r="N38" s="71">
        <v>44533</v>
      </c>
      <c r="O38" s="70" t="s">
        <v>50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80"/>
      <c r="AA38" s="81"/>
      <c r="AB38" s="66"/>
    </row>
    <row r="39" spans="1:29" ht="25.35" customHeight="1">
      <c r="A39" s="69">
        <v>23</v>
      </c>
      <c r="B39" s="69">
        <v>24</v>
      </c>
      <c r="C39" s="74" t="s">
        <v>160</v>
      </c>
      <c r="D39" s="73">
        <v>230</v>
      </c>
      <c r="E39" s="72">
        <v>207</v>
      </c>
      <c r="F39" s="76">
        <f>(D39-E39)/E39</f>
        <v>0.1111111111111111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51769</v>
      </c>
      <c r="M39" s="73">
        <v>9162</v>
      </c>
      <c r="N39" s="71">
        <v>44575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80"/>
      <c r="Z39" s="2"/>
      <c r="AA39" s="81"/>
      <c r="AB39" s="66"/>
      <c r="AC39" s="66"/>
    </row>
    <row r="40" spans="1:29" ht="25.35" customHeight="1">
      <c r="A40" s="69">
        <v>24</v>
      </c>
      <c r="B40" s="69">
        <v>19</v>
      </c>
      <c r="C40" s="74" t="s">
        <v>163</v>
      </c>
      <c r="D40" s="73">
        <v>111.47</v>
      </c>
      <c r="E40" s="72">
        <v>509.18</v>
      </c>
      <c r="F40" s="76">
        <f>(D40-E40)/E40</f>
        <v>-0.78107938253662756</v>
      </c>
      <c r="G40" s="73">
        <v>20</v>
      </c>
      <c r="H40" s="72">
        <v>1</v>
      </c>
      <c r="I40" s="72">
        <f>G40/H40</f>
        <v>20</v>
      </c>
      <c r="J40" s="72">
        <v>1</v>
      </c>
      <c r="K40" s="72">
        <v>6</v>
      </c>
      <c r="L40" s="73">
        <v>15598</v>
      </c>
      <c r="M40" s="73">
        <v>2377</v>
      </c>
      <c r="N40" s="71">
        <v>44610</v>
      </c>
      <c r="O40" s="70" t="s">
        <v>39</v>
      </c>
      <c r="P40" s="67"/>
      <c r="Q40" s="79"/>
      <c r="R40" s="79"/>
      <c r="S40" s="64"/>
      <c r="T40" s="79"/>
      <c r="V40" s="80"/>
      <c r="W40" s="80"/>
      <c r="X40" s="81"/>
      <c r="Y40" s="80"/>
      <c r="Z40" s="2"/>
      <c r="AA40" s="81"/>
      <c r="AB40" s="66"/>
      <c r="AC40" s="66"/>
    </row>
    <row r="41" spans="1:29" ht="25.35" customHeight="1">
      <c r="A41" s="69">
        <v>25</v>
      </c>
      <c r="B41" s="72" t="s">
        <v>36</v>
      </c>
      <c r="C41" s="60" t="s">
        <v>109</v>
      </c>
      <c r="D41" s="73">
        <v>100</v>
      </c>
      <c r="E41" s="72" t="s">
        <v>36</v>
      </c>
      <c r="F41" s="72" t="s">
        <v>36</v>
      </c>
      <c r="G41" s="73">
        <v>20</v>
      </c>
      <c r="H41" s="72">
        <v>1</v>
      </c>
      <c r="I41" s="72">
        <f>G41/H41</f>
        <v>20</v>
      </c>
      <c r="J41" s="72">
        <v>1</v>
      </c>
      <c r="K41" s="72" t="s">
        <v>36</v>
      </c>
      <c r="L41" s="73">
        <v>130979</v>
      </c>
      <c r="M41" s="73">
        <v>22656</v>
      </c>
      <c r="N41" s="71">
        <v>43868</v>
      </c>
      <c r="O41" s="70" t="s">
        <v>84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66"/>
      <c r="AA41" s="2"/>
      <c r="AB41" s="66"/>
    </row>
    <row r="42" spans="1:29" ht="25.35" customHeight="1">
      <c r="A42" s="69">
        <v>26</v>
      </c>
      <c r="B42" s="25">
        <v>27</v>
      </c>
      <c r="C42" s="74" t="s">
        <v>186</v>
      </c>
      <c r="D42" s="73">
        <v>97</v>
      </c>
      <c r="E42" s="72">
        <v>150</v>
      </c>
      <c r="F42" s="76">
        <f t="shared" ref="F42:F47" si="5">(D42-E42)/E42</f>
        <v>-0.35333333333333333</v>
      </c>
      <c r="G42" s="73">
        <v>19</v>
      </c>
      <c r="H42" s="72" t="s">
        <v>36</v>
      </c>
      <c r="I42" s="72" t="s">
        <v>36</v>
      </c>
      <c r="J42" s="72">
        <v>1</v>
      </c>
      <c r="K42" s="72">
        <v>4</v>
      </c>
      <c r="L42" s="73">
        <v>1101</v>
      </c>
      <c r="M42" s="73">
        <v>171</v>
      </c>
      <c r="N42" s="71">
        <v>44624</v>
      </c>
      <c r="O42" s="70" t="s">
        <v>82</v>
      </c>
      <c r="P42" s="67"/>
      <c r="Q42" s="79"/>
      <c r="R42" s="79"/>
      <c r="S42" s="79"/>
      <c r="T42" s="79"/>
      <c r="V42" s="62"/>
      <c r="W42" s="62"/>
      <c r="X42" s="86"/>
      <c r="Y42" s="80"/>
      <c r="Z42" s="2"/>
      <c r="AA42" s="81"/>
      <c r="AB42" s="66"/>
      <c r="AC42" s="66"/>
    </row>
    <row r="43" spans="1:29" ht="25.35" customHeight="1">
      <c r="A43" s="69">
        <v>27</v>
      </c>
      <c r="B43" s="69">
        <v>26</v>
      </c>
      <c r="C43" s="74" t="s">
        <v>172</v>
      </c>
      <c r="D43" s="73">
        <v>92</v>
      </c>
      <c r="E43" s="72">
        <v>152</v>
      </c>
      <c r="F43" s="76">
        <f t="shared" si="5"/>
        <v>-0.39473684210526316</v>
      </c>
      <c r="G43" s="73">
        <v>21</v>
      </c>
      <c r="H43" s="72" t="s">
        <v>36</v>
      </c>
      <c r="I43" s="72" t="s">
        <v>36</v>
      </c>
      <c r="J43" s="72">
        <v>2</v>
      </c>
      <c r="K43" s="72">
        <v>8</v>
      </c>
      <c r="L43" s="73">
        <v>46838</v>
      </c>
      <c r="M43" s="73">
        <v>9537</v>
      </c>
      <c r="N43" s="71">
        <v>44596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0"/>
      <c r="X43" s="81"/>
      <c r="Y43" s="2"/>
      <c r="Z43" s="81"/>
      <c r="AA43" s="66"/>
      <c r="AB43" s="66"/>
    </row>
    <row r="44" spans="1:29" ht="25.35" customHeight="1">
      <c r="A44" s="69">
        <v>28</v>
      </c>
      <c r="B44" s="82">
        <v>18</v>
      </c>
      <c r="C44" s="74" t="s">
        <v>74</v>
      </c>
      <c r="D44" s="73">
        <v>60.89</v>
      </c>
      <c r="E44" s="72">
        <v>802.31</v>
      </c>
      <c r="F44" s="76">
        <f t="shared" si="5"/>
        <v>-0.92410664207101989</v>
      </c>
      <c r="G44" s="73">
        <v>11</v>
      </c>
      <c r="H44" s="72">
        <v>1</v>
      </c>
      <c r="I44" s="72">
        <f>G44/H44</f>
        <v>11</v>
      </c>
      <c r="J44" s="72">
        <v>1</v>
      </c>
      <c r="K44" s="72">
        <v>5</v>
      </c>
      <c r="L44" s="73">
        <v>9339</v>
      </c>
      <c r="M44" s="73">
        <v>1673</v>
      </c>
      <c r="N44" s="71">
        <v>44617</v>
      </c>
      <c r="O44" s="70" t="s">
        <v>37</v>
      </c>
      <c r="P44" s="67"/>
      <c r="Q44" s="79"/>
      <c r="R44" s="79"/>
      <c r="S44" s="79"/>
      <c r="T44" s="79"/>
      <c r="U44" s="80"/>
      <c r="V44" s="80"/>
      <c r="W44" s="80"/>
      <c r="X44" s="2"/>
      <c r="Y44" s="81"/>
      <c r="Z44" s="66"/>
      <c r="AA44" s="81"/>
      <c r="AB44" s="66"/>
    </row>
    <row r="45" spans="1:29" ht="25.35" customHeight="1">
      <c r="A45" s="69">
        <v>29</v>
      </c>
      <c r="B45" s="69">
        <v>32</v>
      </c>
      <c r="C45" s="74" t="s">
        <v>164</v>
      </c>
      <c r="D45" s="73">
        <v>39</v>
      </c>
      <c r="E45" s="72">
        <v>23</v>
      </c>
      <c r="F45" s="76">
        <f t="shared" si="5"/>
        <v>0.69565217391304346</v>
      </c>
      <c r="G45" s="73">
        <v>8</v>
      </c>
      <c r="H45" s="72">
        <v>2</v>
      </c>
      <c r="I45" s="72">
        <f>G45/H45</f>
        <v>4</v>
      </c>
      <c r="J45" s="72">
        <v>1</v>
      </c>
      <c r="K45" s="72">
        <v>5</v>
      </c>
      <c r="L45" s="73">
        <v>9562</v>
      </c>
      <c r="M45" s="73">
        <v>1463</v>
      </c>
      <c r="N45" s="71">
        <v>44617</v>
      </c>
      <c r="O45" s="70" t="s">
        <v>84</v>
      </c>
      <c r="P45" s="67"/>
      <c r="Q45" s="79"/>
      <c r="R45" s="79"/>
      <c r="S45" s="79"/>
      <c r="T45" s="79"/>
      <c r="V45" s="80"/>
      <c r="W45" s="80"/>
      <c r="X45" s="81"/>
      <c r="Y45" s="80"/>
      <c r="Z45" s="2"/>
      <c r="AA45" s="81"/>
      <c r="AB45" s="66"/>
      <c r="AC45" s="66"/>
    </row>
    <row r="46" spans="1:29" ht="25.35" customHeight="1">
      <c r="A46" s="69">
        <v>30</v>
      </c>
      <c r="B46" s="69">
        <v>28</v>
      </c>
      <c r="C46" s="74" t="s">
        <v>65</v>
      </c>
      <c r="D46" s="73">
        <v>17.2</v>
      </c>
      <c r="E46" s="72">
        <v>141.80000000000001</v>
      </c>
      <c r="F46" s="76">
        <f t="shared" si="5"/>
        <v>-0.87870239774330039</v>
      </c>
      <c r="G46" s="73">
        <v>4</v>
      </c>
      <c r="H46" s="72">
        <v>2</v>
      </c>
      <c r="I46" s="72">
        <f>G46/H46</f>
        <v>2</v>
      </c>
      <c r="J46" s="72">
        <v>1</v>
      </c>
      <c r="K46" s="72">
        <v>7</v>
      </c>
      <c r="L46" s="73">
        <v>97935.06</v>
      </c>
      <c r="M46" s="73">
        <v>20085</v>
      </c>
      <c r="N46" s="71">
        <v>44603</v>
      </c>
      <c r="O46" s="70" t="s">
        <v>41</v>
      </c>
      <c r="P46" s="67"/>
      <c r="Q46" s="79"/>
      <c r="R46" s="79"/>
      <c r="S46" s="79"/>
      <c r="T46" s="79"/>
      <c r="U46" s="67"/>
      <c r="V46" s="67"/>
      <c r="W46" s="67"/>
      <c r="X46" s="2"/>
      <c r="Y46" s="67"/>
      <c r="Z46" s="66"/>
      <c r="AC46" s="66"/>
    </row>
    <row r="47" spans="1:29" ht="25.2" customHeight="1">
      <c r="A47" s="45"/>
      <c r="B47" s="45"/>
      <c r="C47" s="56" t="s">
        <v>90</v>
      </c>
      <c r="D47" s="68">
        <f>SUM(D35:D46)</f>
        <v>167129.37</v>
      </c>
      <c r="E47" s="68">
        <v>217440.78</v>
      </c>
      <c r="F47" s="22">
        <f t="shared" si="5"/>
        <v>-0.23137982672799465</v>
      </c>
      <c r="G47" s="68">
        <f t="shared" ref="G47" si="6">SUM(G35:G46)</f>
        <v>29230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69">
        <v>20</v>
      </c>
      <c r="C49" s="74" t="s">
        <v>194</v>
      </c>
      <c r="D49" s="73">
        <v>13</v>
      </c>
      <c r="E49" s="72">
        <v>487.42</v>
      </c>
      <c r="F49" s="76">
        <f>(D49-E49)/E49</f>
        <v>-0.97332895654671536</v>
      </c>
      <c r="G49" s="73">
        <v>3</v>
      </c>
      <c r="H49" s="72">
        <v>2</v>
      </c>
      <c r="I49" s="72">
        <f>G49/H49</f>
        <v>1.5</v>
      </c>
      <c r="J49" s="72">
        <v>2</v>
      </c>
      <c r="K49" s="72">
        <v>3</v>
      </c>
      <c r="L49" s="73">
        <v>3088</v>
      </c>
      <c r="M49" s="73">
        <v>551</v>
      </c>
      <c r="N49" s="71">
        <v>44631</v>
      </c>
      <c r="O49" s="70" t="s">
        <v>195</v>
      </c>
      <c r="P49" s="67"/>
      <c r="Q49" s="79"/>
      <c r="R49" s="79"/>
      <c r="S49" s="79"/>
      <c r="T49" s="79"/>
      <c r="U49" s="79"/>
      <c r="V49" s="79"/>
      <c r="W49" s="80"/>
      <c r="X49" s="66"/>
      <c r="Y49" s="81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167142.37</v>
      </c>
      <c r="E50" s="68">
        <v>217519.68</v>
      </c>
      <c r="F50" s="22">
        <f>(D50-E50)/E50</f>
        <v>-0.23159886038817268</v>
      </c>
      <c r="G50" s="68">
        <f>SUM(G47:G49)</f>
        <v>29233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0.33203125" style="65" customWidth="1"/>
    <col min="19" max="19" width="14.33203125" style="65" customWidth="1"/>
    <col min="20" max="20" width="20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44140625" style="65" bestFit="1" customWidth="1"/>
    <col min="25" max="25" width="12" style="65" bestFit="1" customWidth="1"/>
    <col min="26" max="26" width="14.8867187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201</v>
      </c>
      <c r="F1" s="34"/>
      <c r="G1" s="34"/>
      <c r="H1" s="34"/>
      <c r="I1" s="34"/>
    </row>
    <row r="2" spans="1:29" ht="19.5" customHeight="1">
      <c r="E2" s="34" t="s">
        <v>202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Z5" s="4"/>
    </row>
    <row r="6" spans="1:29">
      <c r="A6" s="105"/>
      <c r="B6" s="105"/>
      <c r="C6" s="108"/>
      <c r="D6" s="36" t="s">
        <v>198</v>
      </c>
      <c r="E6" s="36" t="s">
        <v>203</v>
      </c>
      <c r="F6" s="108"/>
      <c r="G6" s="108" t="s">
        <v>198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Z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X9" s="67"/>
      <c r="Z9" s="66"/>
    </row>
    <row r="10" spans="1:29">
      <c r="A10" s="105"/>
      <c r="B10" s="105"/>
      <c r="C10" s="108"/>
      <c r="D10" s="36" t="s">
        <v>199</v>
      </c>
      <c r="E10" s="36" t="s">
        <v>204</v>
      </c>
      <c r="F10" s="108"/>
      <c r="G10" s="36" t="s">
        <v>199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X10" s="67"/>
      <c r="Z10" s="66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Z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2"/>
      <c r="Y12" s="66"/>
      <c r="Z12" s="4"/>
    </row>
    <row r="13" spans="1:29" ht="25.35" customHeight="1">
      <c r="A13" s="69">
        <v>1</v>
      </c>
      <c r="B13" s="83">
        <v>1</v>
      </c>
      <c r="C13" s="74" t="s">
        <v>137</v>
      </c>
      <c r="D13" s="73">
        <v>52524.66</v>
      </c>
      <c r="E13" s="72">
        <v>91692.58</v>
      </c>
      <c r="F13" s="76">
        <f>(D13-E13)/E13</f>
        <v>-0.42716564415572117</v>
      </c>
      <c r="G13" s="73">
        <v>7180</v>
      </c>
      <c r="H13" s="72">
        <v>231</v>
      </c>
      <c r="I13" s="72">
        <f t="shared" ref="I13:I22" si="0">G13/H13</f>
        <v>31.082251082251084</v>
      </c>
      <c r="J13" s="72">
        <v>11</v>
      </c>
      <c r="K13" s="72">
        <v>3</v>
      </c>
      <c r="L13" s="73">
        <v>284079.13</v>
      </c>
      <c r="M13" s="73">
        <v>40005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9" ht="25.35" customHeight="1">
      <c r="A14" s="69">
        <v>2</v>
      </c>
      <c r="B14" s="84" t="s">
        <v>34</v>
      </c>
      <c r="C14" s="74" t="s">
        <v>45</v>
      </c>
      <c r="D14" s="73">
        <v>39555.96</v>
      </c>
      <c r="E14" s="72" t="s">
        <v>36</v>
      </c>
      <c r="F14" s="72" t="s">
        <v>36</v>
      </c>
      <c r="G14" s="73">
        <v>7930</v>
      </c>
      <c r="H14" s="72">
        <v>271</v>
      </c>
      <c r="I14" s="72">
        <f t="shared" si="0"/>
        <v>29.2619926199262</v>
      </c>
      <c r="J14" s="72">
        <v>19</v>
      </c>
      <c r="K14" s="72">
        <v>1</v>
      </c>
      <c r="L14" s="73">
        <v>39770</v>
      </c>
      <c r="M14" s="73">
        <v>7981</v>
      </c>
      <c r="N14" s="71">
        <v>44638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6"/>
    </row>
    <row r="15" spans="1:29" ht="25.35" customHeight="1">
      <c r="A15" s="69">
        <v>3</v>
      </c>
      <c r="B15" s="83">
        <v>2</v>
      </c>
      <c r="C15" s="74" t="s">
        <v>48</v>
      </c>
      <c r="D15" s="73">
        <v>37999.24</v>
      </c>
      <c r="E15" s="72">
        <v>72374.850000000006</v>
      </c>
      <c r="F15" s="76">
        <f>(D15-E15)/E15</f>
        <v>-0.4749662348177579</v>
      </c>
      <c r="G15" s="73">
        <v>7668</v>
      </c>
      <c r="H15" s="72">
        <v>256</v>
      </c>
      <c r="I15" s="72">
        <f t="shared" si="0"/>
        <v>29.953125</v>
      </c>
      <c r="J15" s="72">
        <v>20</v>
      </c>
      <c r="K15" s="72">
        <v>2</v>
      </c>
      <c r="L15" s="73">
        <v>111706</v>
      </c>
      <c r="M15" s="73">
        <v>22545</v>
      </c>
      <c r="N15" s="71">
        <v>44631</v>
      </c>
      <c r="O15" s="70" t="s">
        <v>43</v>
      </c>
      <c r="P15" s="67"/>
      <c r="Q15" s="79"/>
      <c r="R15" s="79"/>
      <c r="S15" s="79"/>
      <c r="T15" s="79"/>
      <c r="V15" s="66"/>
      <c r="W15" s="4"/>
      <c r="X15" s="2"/>
      <c r="Y15" s="66"/>
      <c r="Z15" s="67"/>
      <c r="AA15" s="66"/>
      <c r="AC15" s="66"/>
    </row>
    <row r="16" spans="1:29" ht="25.35" customHeight="1">
      <c r="A16" s="69">
        <v>4</v>
      </c>
      <c r="B16" s="83" t="s">
        <v>34</v>
      </c>
      <c r="C16" s="74" t="s">
        <v>155</v>
      </c>
      <c r="D16" s="73">
        <v>23232.45</v>
      </c>
      <c r="E16" s="72" t="s">
        <v>36</v>
      </c>
      <c r="F16" s="72" t="s">
        <v>36</v>
      </c>
      <c r="G16" s="73">
        <v>3679</v>
      </c>
      <c r="H16" s="72">
        <v>191</v>
      </c>
      <c r="I16" s="72">
        <f t="shared" si="0"/>
        <v>19.261780104712042</v>
      </c>
      <c r="J16" s="72">
        <v>15</v>
      </c>
      <c r="K16" s="72">
        <v>1</v>
      </c>
      <c r="L16" s="73">
        <v>23232.45</v>
      </c>
      <c r="M16" s="73">
        <v>3679</v>
      </c>
      <c r="N16" s="71">
        <v>44638</v>
      </c>
      <c r="O16" s="70" t="s">
        <v>41</v>
      </c>
      <c r="P16" s="67"/>
      <c r="Q16" s="79"/>
      <c r="R16" s="79"/>
      <c r="S16" s="64"/>
      <c r="T16" s="79"/>
      <c r="V16" s="80"/>
      <c r="W16" s="66"/>
      <c r="X16" s="80"/>
      <c r="Y16" s="2"/>
      <c r="Z16" s="81"/>
      <c r="AA16" s="81"/>
      <c r="AB16" s="66"/>
      <c r="AC16" s="66"/>
    </row>
    <row r="17" spans="1:29" ht="25.35" customHeight="1">
      <c r="A17" s="69">
        <v>5</v>
      </c>
      <c r="B17" s="83">
        <v>3</v>
      </c>
      <c r="C17" s="74" t="s">
        <v>141</v>
      </c>
      <c r="D17" s="73">
        <v>15561.17</v>
      </c>
      <c r="E17" s="72">
        <v>26238.5</v>
      </c>
      <c r="F17" s="76">
        <f>(D17-E17)/E17</f>
        <v>-0.40693370428949827</v>
      </c>
      <c r="G17" s="73">
        <v>2439</v>
      </c>
      <c r="H17" s="72">
        <v>125</v>
      </c>
      <c r="I17" s="72">
        <f t="shared" si="0"/>
        <v>19.512</v>
      </c>
      <c r="J17" s="72">
        <v>9</v>
      </c>
      <c r="K17" s="72">
        <v>5</v>
      </c>
      <c r="L17" s="73">
        <v>215872.84</v>
      </c>
      <c r="M17" s="73">
        <v>31090</v>
      </c>
      <c r="N17" s="71">
        <v>44610</v>
      </c>
      <c r="O17" s="70" t="s">
        <v>142</v>
      </c>
      <c r="P17" s="67"/>
      <c r="Q17" s="79"/>
      <c r="R17" s="79"/>
      <c r="S17" s="64"/>
      <c r="T17" s="79"/>
      <c r="V17" s="80"/>
      <c r="W17" s="4"/>
      <c r="X17" s="80"/>
      <c r="Y17" s="2"/>
      <c r="Z17" s="81"/>
      <c r="AA17" s="81"/>
      <c r="AB17" s="66"/>
      <c r="AC17" s="66"/>
    </row>
    <row r="18" spans="1:29" ht="25.35" customHeight="1">
      <c r="A18" s="69">
        <v>6</v>
      </c>
      <c r="B18" s="83" t="s">
        <v>34</v>
      </c>
      <c r="C18" s="74" t="s">
        <v>154</v>
      </c>
      <c r="D18" s="73">
        <v>15147.33</v>
      </c>
      <c r="E18" s="72" t="s">
        <v>36</v>
      </c>
      <c r="F18" s="72" t="s">
        <v>36</v>
      </c>
      <c r="G18" s="73">
        <v>2296</v>
      </c>
      <c r="H18" s="72">
        <v>238</v>
      </c>
      <c r="I18" s="72">
        <f t="shared" si="0"/>
        <v>9.6470588235294112</v>
      </c>
      <c r="J18" s="72">
        <v>17</v>
      </c>
      <c r="K18" s="72">
        <v>1</v>
      </c>
      <c r="L18" s="73">
        <v>15147</v>
      </c>
      <c r="M18" s="73">
        <v>2296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79"/>
      <c r="V18" s="79"/>
      <c r="W18" s="4"/>
      <c r="X18" s="80"/>
      <c r="Y18" s="2"/>
      <c r="Z18" s="81"/>
      <c r="AA18" s="81"/>
      <c r="AB18" s="66"/>
      <c r="AC18" s="66"/>
    </row>
    <row r="19" spans="1:29" ht="25.35" customHeight="1">
      <c r="A19" s="69">
        <v>7</v>
      </c>
      <c r="B19" s="84">
        <v>4</v>
      </c>
      <c r="C19" s="74" t="s">
        <v>145</v>
      </c>
      <c r="D19" s="73">
        <v>5781.83</v>
      </c>
      <c r="E19" s="72">
        <v>16245.82</v>
      </c>
      <c r="F19" s="76">
        <f>(D19-E19)/E19</f>
        <v>-0.64410352940017801</v>
      </c>
      <c r="G19" s="73">
        <v>1039</v>
      </c>
      <c r="H19" s="72">
        <v>91</v>
      </c>
      <c r="I19" s="72">
        <f t="shared" si="0"/>
        <v>11.417582417582418</v>
      </c>
      <c r="J19" s="72">
        <v>13</v>
      </c>
      <c r="K19" s="72">
        <v>2</v>
      </c>
      <c r="L19" s="73">
        <v>28145.87</v>
      </c>
      <c r="M19" s="73">
        <v>4567</v>
      </c>
      <c r="N19" s="71">
        <v>44631</v>
      </c>
      <c r="O19" s="70" t="s">
        <v>41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83">
        <v>6</v>
      </c>
      <c r="C20" s="74" t="s">
        <v>119</v>
      </c>
      <c r="D20" s="73">
        <v>5469.54</v>
      </c>
      <c r="E20" s="72">
        <v>10122.950000000001</v>
      </c>
      <c r="F20" s="76">
        <f>(D20-E20)/E20</f>
        <v>-0.45968912224203423</v>
      </c>
      <c r="G20" s="73">
        <v>879</v>
      </c>
      <c r="H20" s="72">
        <v>47</v>
      </c>
      <c r="I20" s="72">
        <f t="shared" si="0"/>
        <v>18.702127659574469</v>
      </c>
      <c r="J20" s="72">
        <v>12</v>
      </c>
      <c r="K20" s="72">
        <v>5</v>
      </c>
      <c r="L20" s="73">
        <v>134033.79999999999</v>
      </c>
      <c r="M20" s="73">
        <v>22309</v>
      </c>
      <c r="N20" s="71">
        <v>44610</v>
      </c>
      <c r="O20" s="70" t="s">
        <v>120</v>
      </c>
      <c r="P20" s="67"/>
      <c r="Q20" s="79"/>
      <c r="R20" s="79"/>
      <c r="S20" s="64"/>
      <c r="T20" s="79"/>
      <c r="V20" s="80"/>
      <c r="W20" s="80"/>
      <c r="X20" s="80"/>
      <c r="Y20" s="81"/>
      <c r="Z20" s="81"/>
      <c r="AA20" s="2"/>
      <c r="AB20" s="66"/>
      <c r="AC20" s="66"/>
    </row>
    <row r="21" spans="1:29" ht="25.35" customHeight="1">
      <c r="A21" s="69">
        <v>9</v>
      </c>
      <c r="B21" s="83">
        <v>5</v>
      </c>
      <c r="C21" s="74" t="s">
        <v>181</v>
      </c>
      <c r="D21" s="73">
        <v>4491.24</v>
      </c>
      <c r="E21" s="72">
        <v>12946.150000000001</v>
      </c>
      <c r="F21" s="76">
        <f>(D21-E21)/E21</f>
        <v>-0.65308296288858081</v>
      </c>
      <c r="G21" s="73">
        <v>871</v>
      </c>
      <c r="H21" s="72">
        <v>39</v>
      </c>
      <c r="I21" s="72">
        <f t="shared" si="0"/>
        <v>22.333333333333332</v>
      </c>
      <c r="J21" s="72">
        <v>9</v>
      </c>
      <c r="K21" s="72">
        <v>4</v>
      </c>
      <c r="L21" s="73">
        <v>41419.449999999997</v>
      </c>
      <c r="M21" s="73">
        <v>7589</v>
      </c>
      <c r="N21" s="71">
        <v>44617</v>
      </c>
      <c r="O21" s="70" t="s">
        <v>182</v>
      </c>
      <c r="P21" s="67"/>
      <c r="Q21" s="79"/>
      <c r="R21" s="79"/>
      <c r="S21" s="67"/>
      <c r="T21" s="67"/>
      <c r="U21" s="67"/>
      <c r="V21" s="80"/>
      <c r="W21" s="4"/>
      <c r="X21" s="80"/>
      <c r="Y21" s="2"/>
      <c r="Z21" s="81"/>
      <c r="AA21" s="81"/>
      <c r="AB21" s="66"/>
      <c r="AC21" s="66"/>
    </row>
    <row r="22" spans="1:29" ht="25.35" customHeight="1">
      <c r="A22" s="69">
        <v>10</v>
      </c>
      <c r="B22" s="83">
        <v>9</v>
      </c>
      <c r="C22" s="74" t="s">
        <v>192</v>
      </c>
      <c r="D22" s="73">
        <v>2968</v>
      </c>
      <c r="E22" s="72">
        <v>5992.97</v>
      </c>
      <c r="F22" s="76">
        <f>(D22-E22)/E22</f>
        <v>-0.50475306901252637</v>
      </c>
      <c r="G22" s="73">
        <v>446</v>
      </c>
      <c r="H22" s="72">
        <v>25</v>
      </c>
      <c r="I22" s="72">
        <f t="shared" si="0"/>
        <v>17.84</v>
      </c>
      <c r="J22" s="72">
        <v>7</v>
      </c>
      <c r="K22" s="72">
        <v>4</v>
      </c>
      <c r="L22" s="73">
        <v>29832.22</v>
      </c>
      <c r="M22" s="73">
        <v>4712</v>
      </c>
      <c r="N22" s="71">
        <v>44617</v>
      </c>
      <c r="O22" s="70" t="s">
        <v>56</v>
      </c>
      <c r="P22" s="11"/>
      <c r="Q22" s="79"/>
      <c r="R22" s="79"/>
      <c r="S22" s="67"/>
      <c r="T22" s="67"/>
      <c r="U22" s="67"/>
      <c r="W22" s="67"/>
      <c r="X22" s="81"/>
      <c r="Y22" s="80"/>
      <c r="Z22" s="2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202731.41999999998</v>
      </c>
      <c r="E23" s="68">
        <v>257662.24000000002</v>
      </c>
      <c r="F23" s="78">
        <f>(D23-E23)/E23</f>
        <v>-0.21318925116850662</v>
      </c>
      <c r="G23" s="68">
        <f t="shared" ref="G23" si="1">SUM(G13:G22)</f>
        <v>34427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3">
        <v>12</v>
      </c>
      <c r="C25" s="74" t="s">
        <v>171</v>
      </c>
      <c r="D25" s="73">
        <v>2228.31</v>
      </c>
      <c r="E25" s="73">
        <v>3745.87</v>
      </c>
      <c r="F25" s="76">
        <f t="shared" ref="F25:F35" si="2">(D25-E25)/E25</f>
        <v>-0.40512884857189385</v>
      </c>
      <c r="G25" s="73">
        <v>433</v>
      </c>
      <c r="H25" s="72">
        <v>30</v>
      </c>
      <c r="I25" s="72">
        <f>G25/H25</f>
        <v>14.433333333333334</v>
      </c>
      <c r="J25" s="72">
        <v>4</v>
      </c>
      <c r="K25" s="72">
        <v>17</v>
      </c>
      <c r="L25" s="73">
        <v>218689</v>
      </c>
      <c r="M25" s="73">
        <v>43419</v>
      </c>
      <c r="N25" s="71">
        <v>44526</v>
      </c>
      <c r="O25" s="70" t="s">
        <v>43</v>
      </c>
      <c r="P25" s="67"/>
      <c r="Q25" s="79"/>
      <c r="R25" s="79"/>
      <c r="S25" s="64"/>
      <c r="T25" s="79"/>
      <c r="V25" s="80"/>
      <c r="W25" s="66"/>
      <c r="X25" s="80"/>
      <c r="Y25" s="2"/>
      <c r="Z25" s="81"/>
      <c r="AA25" s="81"/>
      <c r="AB25" s="66"/>
      <c r="AC25" s="66"/>
    </row>
    <row r="26" spans="1:29" ht="25.35" customHeight="1">
      <c r="A26" s="69">
        <v>12</v>
      </c>
      <c r="B26" s="83">
        <v>13</v>
      </c>
      <c r="C26" s="74" t="s">
        <v>205</v>
      </c>
      <c r="D26" s="73">
        <v>1894.45</v>
      </c>
      <c r="E26" s="72">
        <v>3575.58</v>
      </c>
      <c r="F26" s="76">
        <f t="shared" si="2"/>
        <v>-0.47016987453783721</v>
      </c>
      <c r="G26" s="73">
        <v>263</v>
      </c>
      <c r="H26" s="72">
        <v>17</v>
      </c>
      <c r="I26" s="72">
        <f>G26/H26</f>
        <v>15.470588235294118</v>
      </c>
      <c r="J26" s="72">
        <v>3</v>
      </c>
      <c r="K26" s="72">
        <v>7</v>
      </c>
      <c r="L26" s="73">
        <v>153479.07999999999</v>
      </c>
      <c r="M26" s="73">
        <v>21433</v>
      </c>
      <c r="N26" s="71">
        <v>44596</v>
      </c>
      <c r="O26" s="70" t="s">
        <v>41</v>
      </c>
      <c r="P26" s="67"/>
      <c r="Q26" s="79"/>
      <c r="R26" s="79"/>
      <c r="S26" s="64"/>
      <c r="T26" s="79"/>
      <c r="V26" s="80"/>
      <c r="W26" s="80"/>
      <c r="X26" s="80"/>
      <c r="Y26" s="2"/>
      <c r="Z26" s="81"/>
      <c r="AA26" s="81"/>
      <c r="AB26" s="66"/>
      <c r="AC26" s="66"/>
    </row>
    <row r="27" spans="1:29" ht="25.35" customHeight="1">
      <c r="A27" s="69">
        <v>13</v>
      </c>
      <c r="B27" s="83">
        <v>11</v>
      </c>
      <c r="C27" s="74" t="s">
        <v>158</v>
      </c>
      <c r="D27" s="73">
        <v>1719.46</v>
      </c>
      <c r="E27" s="72">
        <v>3764</v>
      </c>
      <c r="F27" s="76">
        <f t="shared" si="2"/>
        <v>-0.54318278427205102</v>
      </c>
      <c r="G27" s="73">
        <v>299</v>
      </c>
      <c r="H27" s="72">
        <v>13</v>
      </c>
      <c r="I27" s="72">
        <f>G27/H27</f>
        <v>23</v>
      </c>
      <c r="J27" s="72">
        <v>3</v>
      </c>
      <c r="K27" s="72">
        <v>6</v>
      </c>
      <c r="L27" s="73">
        <v>93831</v>
      </c>
      <c r="M27" s="73">
        <v>14685</v>
      </c>
      <c r="N27" s="71">
        <v>44603</v>
      </c>
      <c r="O27" s="70" t="s">
        <v>43</v>
      </c>
      <c r="P27" s="67"/>
      <c r="Q27" s="79"/>
      <c r="R27" s="79"/>
      <c r="S27" s="79"/>
      <c r="T27" s="79"/>
      <c r="V27" s="67"/>
      <c r="W27" s="66"/>
      <c r="X27" s="67"/>
      <c r="Y27" s="66"/>
      <c r="Z27" s="2"/>
      <c r="AC27" s="66"/>
    </row>
    <row r="28" spans="1:29" ht="25.35" customHeight="1">
      <c r="A28" s="69">
        <v>14</v>
      </c>
      <c r="B28" s="83">
        <v>8</v>
      </c>
      <c r="C28" s="74" t="s">
        <v>206</v>
      </c>
      <c r="D28" s="73">
        <v>1622.98</v>
      </c>
      <c r="E28" s="72">
        <v>7498.45</v>
      </c>
      <c r="F28" s="76">
        <f t="shared" si="2"/>
        <v>-0.78355793530662998</v>
      </c>
      <c r="G28" s="73">
        <v>340</v>
      </c>
      <c r="H28" s="72">
        <v>44</v>
      </c>
      <c r="I28" s="72">
        <f>G28/H28</f>
        <v>7.7272727272727275</v>
      </c>
      <c r="J28" s="72">
        <v>9</v>
      </c>
      <c r="K28" s="72">
        <v>3</v>
      </c>
      <c r="L28" s="73">
        <v>23404.65</v>
      </c>
      <c r="M28" s="73">
        <v>4751</v>
      </c>
      <c r="N28" s="71">
        <v>44624</v>
      </c>
      <c r="O28" s="70" t="s">
        <v>80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</row>
    <row r="29" spans="1:29" ht="25.35" customHeight="1">
      <c r="A29" s="69">
        <v>15</v>
      </c>
      <c r="B29" s="83">
        <v>7</v>
      </c>
      <c r="C29" s="74" t="s">
        <v>200</v>
      </c>
      <c r="D29" s="73">
        <v>1520</v>
      </c>
      <c r="E29" s="72">
        <v>8939</v>
      </c>
      <c r="F29" s="76">
        <f t="shared" si="2"/>
        <v>-0.82995860834545254</v>
      </c>
      <c r="G29" s="73">
        <v>297</v>
      </c>
      <c r="H29" s="72" t="s">
        <v>36</v>
      </c>
      <c r="I29" s="72" t="s">
        <v>36</v>
      </c>
      <c r="J29" s="72">
        <v>7</v>
      </c>
      <c r="K29" s="72">
        <v>4</v>
      </c>
      <c r="L29" s="73">
        <v>49229</v>
      </c>
      <c r="M29" s="73">
        <v>9917</v>
      </c>
      <c r="N29" s="71">
        <v>44617</v>
      </c>
      <c r="O29" s="70" t="s">
        <v>47</v>
      </c>
      <c r="P29" s="67"/>
      <c r="Q29" s="79"/>
      <c r="R29" s="79"/>
      <c r="S29" s="79"/>
      <c r="T29" s="79"/>
      <c r="U29" s="79"/>
      <c r="V29" s="67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83">
        <v>10</v>
      </c>
      <c r="C30" s="74" t="s">
        <v>144</v>
      </c>
      <c r="D30" s="73">
        <v>956.07</v>
      </c>
      <c r="E30" s="72">
        <v>5610.97</v>
      </c>
      <c r="F30" s="76">
        <f t="shared" si="2"/>
        <v>-0.82960700199787207</v>
      </c>
      <c r="G30" s="73">
        <v>204</v>
      </c>
      <c r="H30" s="72">
        <v>31</v>
      </c>
      <c r="I30" s="72">
        <f>G30/H30</f>
        <v>6.580645161290323</v>
      </c>
      <c r="J30" s="72">
        <v>5</v>
      </c>
      <c r="K30" s="72">
        <v>5</v>
      </c>
      <c r="L30" s="73">
        <v>60795.14</v>
      </c>
      <c r="M30" s="73">
        <v>12542</v>
      </c>
      <c r="N30" s="71">
        <v>44610</v>
      </c>
      <c r="O30" s="70" t="s">
        <v>50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15</v>
      </c>
      <c r="C31" s="74" t="s">
        <v>183</v>
      </c>
      <c r="D31" s="73">
        <v>864.47</v>
      </c>
      <c r="E31" s="72">
        <v>2220.09</v>
      </c>
      <c r="F31" s="76">
        <f t="shared" si="2"/>
        <v>-0.61061488498214034</v>
      </c>
      <c r="G31" s="73">
        <v>124</v>
      </c>
      <c r="H31" s="72">
        <v>9</v>
      </c>
      <c r="I31" s="72">
        <f>G31/H31</f>
        <v>13.777777777777779</v>
      </c>
      <c r="J31" s="72">
        <v>2</v>
      </c>
      <c r="K31" s="72">
        <v>12</v>
      </c>
      <c r="L31" s="73">
        <v>621183.4</v>
      </c>
      <c r="M31" s="73">
        <v>87518</v>
      </c>
      <c r="N31" s="71">
        <v>44561</v>
      </c>
      <c r="O31" s="70" t="s">
        <v>184</v>
      </c>
      <c r="P31" s="67"/>
      <c r="Q31" s="79"/>
      <c r="R31" s="79"/>
      <c r="S31" s="64"/>
      <c r="T31" s="79"/>
      <c r="V31" s="80"/>
      <c r="W31" s="80"/>
      <c r="X31" s="80"/>
      <c r="Y31" s="81"/>
      <c r="Z31" s="2"/>
      <c r="AA31" s="81"/>
      <c r="AB31" s="66"/>
      <c r="AC31" s="66"/>
    </row>
    <row r="32" spans="1:29" ht="25.35" customHeight="1">
      <c r="A32" s="69">
        <v>18</v>
      </c>
      <c r="B32" s="83">
        <v>21</v>
      </c>
      <c r="C32" s="74" t="s">
        <v>74</v>
      </c>
      <c r="D32" s="73">
        <v>802.31</v>
      </c>
      <c r="E32" s="72">
        <v>585.6</v>
      </c>
      <c r="F32" s="76">
        <f t="shared" si="2"/>
        <v>0.37006489071038234</v>
      </c>
      <c r="G32" s="73">
        <v>173</v>
      </c>
      <c r="H32" s="72">
        <v>8</v>
      </c>
      <c r="I32" s="72">
        <f>G32/H32</f>
        <v>21.625</v>
      </c>
      <c r="J32" s="72">
        <v>4</v>
      </c>
      <c r="K32" s="72">
        <v>4</v>
      </c>
      <c r="L32" s="73">
        <v>9278</v>
      </c>
      <c r="M32" s="73">
        <v>1662</v>
      </c>
      <c r="N32" s="71">
        <v>44617</v>
      </c>
      <c r="O32" s="70" t="s">
        <v>37</v>
      </c>
      <c r="P32" s="67"/>
      <c r="Q32" s="79"/>
      <c r="R32" s="79"/>
      <c r="S32" s="79"/>
      <c r="T32" s="79"/>
      <c r="U32" s="80"/>
      <c r="V32" s="80"/>
      <c r="W32" s="66"/>
      <c r="X32" s="2"/>
      <c r="Y32" s="81"/>
      <c r="Z32" s="81"/>
      <c r="AA32" s="80"/>
      <c r="AB32" s="66"/>
    </row>
    <row r="33" spans="1:29" ht="25.35" customHeight="1">
      <c r="A33" s="69">
        <v>19</v>
      </c>
      <c r="B33" s="83">
        <v>22</v>
      </c>
      <c r="C33" s="74" t="s">
        <v>163</v>
      </c>
      <c r="D33" s="73">
        <v>509.18</v>
      </c>
      <c r="E33" s="72">
        <v>562.19000000000005</v>
      </c>
      <c r="F33" s="76">
        <f t="shared" si="2"/>
        <v>-9.4291965349792853E-2</v>
      </c>
      <c r="G33" s="73">
        <v>92</v>
      </c>
      <c r="H33" s="72">
        <v>7</v>
      </c>
      <c r="I33" s="72">
        <f>G33/H33</f>
        <v>13.142857142857142</v>
      </c>
      <c r="J33" s="72">
        <v>1</v>
      </c>
      <c r="K33" s="72">
        <v>5</v>
      </c>
      <c r="L33" s="73">
        <v>15486</v>
      </c>
      <c r="M33" s="73">
        <v>2357</v>
      </c>
      <c r="N33" s="71">
        <v>44610</v>
      </c>
      <c r="O33" s="70" t="s">
        <v>39</v>
      </c>
      <c r="P33" s="67"/>
      <c r="Q33" s="79"/>
      <c r="R33" s="79"/>
      <c r="S33" s="64"/>
      <c r="T33" s="79"/>
      <c r="V33" s="80"/>
      <c r="W33" s="80"/>
      <c r="X33" s="81"/>
      <c r="Y33" s="80"/>
      <c r="Z33" s="2"/>
      <c r="AA33" s="81"/>
      <c r="AB33" s="66"/>
      <c r="AC33" s="66"/>
    </row>
    <row r="34" spans="1:29" ht="25.35" customHeight="1">
      <c r="A34" s="69">
        <v>20</v>
      </c>
      <c r="B34" s="83">
        <v>14</v>
      </c>
      <c r="C34" s="74" t="s">
        <v>194</v>
      </c>
      <c r="D34" s="73">
        <v>487.42</v>
      </c>
      <c r="E34" s="72">
        <v>2587.6799999999994</v>
      </c>
      <c r="F34" s="76">
        <f t="shared" si="2"/>
        <v>-0.81163822420082843</v>
      </c>
      <c r="G34" s="73">
        <v>114</v>
      </c>
      <c r="H34" s="72">
        <v>9</v>
      </c>
      <c r="I34" s="72">
        <f>G34/H34</f>
        <v>12.666666666666666</v>
      </c>
      <c r="J34" s="72">
        <v>6</v>
      </c>
      <c r="K34" s="72">
        <v>2</v>
      </c>
      <c r="L34" s="73">
        <v>3075.0999999999995</v>
      </c>
      <c r="M34" s="73">
        <v>548</v>
      </c>
      <c r="N34" s="71">
        <v>44631</v>
      </c>
      <c r="O34" s="70" t="s">
        <v>195</v>
      </c>
      <c r="P34" s="67"/>
      <c r="Q34" s="79"/>
      <c r="R34" s="79"/>
      <c r="S34" s="64"/>
      <c r="T34" s="79"/>
      <c r="V34" s="80"/>
      <c r="W34" s="80"/>
      <c r="X34" s="81"/>
      <c r="Y34" s="80"/>
      <c r="Z34" s="2"/>
      <c r="AA34" s="81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215336.07</v>
      </c>
      <c r="E35" s="68">
        <v>278923.66000000009</v>
      </c>
      <c r="F35" s="78">
        <f t="shared" si="2"/>
        <v>-0.22797488746562433</v>
      </c>
      <c r="G35" s="68">
        <f t="shared" ref="G35" si="3">SUM(G23:G34)</f>
        <v>36766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3">
        <v>17</v>
      </c>
      <c r="C37" s="74" t="s">
        <v>62</v>
      </c>
      <c r="D37" s="73">
        <v>485.41</v>
      </c>
      <c r="E37" s="72">
        <v>1184.54</v>
      </c>
      <c r="F37" s="76">
        <f>(D37-E37)/E37</f>
        <v>-0.59021223428503888</v>
      </c>
      <c r="G37" s="73">
        <v>90</v>
      </c>
      <c r="H37" s="72">
        <v>8</v>
      </c>
      <c r="I37" s="72">
        <f>G37/H37</f>
        <v>11.25</v>
      </c>
      <c r="J37" s="72">
        <v>2</v>
      </c>
      <c r="K37" s="72">
        <v>11</v>
      </c>
      <c r="L37" s="73">
        <v>181758</v>
      </c>
      <c r="M37" s="73">
        <v>35581</v>
      </c>
      <c r="N37" s="71">
        <v>44568</v>
      </c>
      <c r="O37" s="70" t="s">
        <v>39</v>
      </c>
      <c r="P37" s="67"/>
      <c r="Q37" s="79"/>
      <c r="R37" s="79"/>
      <c r="S37" s="64"/>
      <c r="T37" s="79"/>
      <c r="V37" s="80"/>
      <c r="W37" s="80"/>
      <c r="X37" s="81"/>
      <c r="Y37" s="80"/>
      <c r="Z37" s="2"/>
      <c r="AA37" s="81"/>
      <c r="AB37" s="66"/>
      <c r="AC37" s="66"/>
    </row>
    <row r="38" spans="1:29" ht="25.35" customHeight="1">
      <c r="A38" s="69">
        <v>22</v>
      </c>
      <c r="B38" s="84">
        <v>20</v>
      </c>
      <c r="C38" s="74" t="s">
        <v>159</v>
      </c>
      <c r="D38" s="73">
        <v>422.5</v>
      </c>
      <c r="E38" s="72">
        <v>710.65</v>
      </c>
      <c r="F38" s="76">
        <f>(D38-E38)/E38</f>
        <v>-0.40547386195736296</v>
      </c>
      <c r="G38" s="73">
        <v>66</v>
      </c>
      <c r="H38" s="72">
        <v>7</v>
      </c>
      <c r="I38" s="72">
        <f>G38/H38</f>
        <v>9.4285714285714288</v>
      </c>
      <c r="J38" s="72">
        <v>1</v>
      </c>
      <c r="K38" s="72">
        <v>6</v>
      </c>
      <c r="L38" s="73">
        <v>111650</v>
      </c>
      <c r="M38" s="73">
        <v>15669</v>
      </c>
      <c r="N38" s="71">
        <v>44603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81"/>
      <c r="Z38" s="66"/>
      <c r="AA38" s="2"/>
      <c r="AB38" s="66"/>
    </row>
    <row r="39" spans="1:29" ht="25.35" customHeight="1">
      <c r="A39" s="69">
        <v>23</v>
      </c>
      <c r="B39" s="83">
        <v>26</v>
      </c>
      <c r="C39" s="74" t="s">
        <v>68</v>
      </c>
      <c r="D39" s="73">
        <v>241</v>
      </c>
      <c r="E39" s="72">
        <v>217</v>
      </c>
      <c r="F39" s="76">
        <f>(D39-E39)/E39</f>
        <v>0.11059907834101383</v>
      </c>
      <c r="G39" s="73">
        <v>38</v>
      </c>
      <c r="H39" s="72" t="s">
        <v>36</v>
      </c>
      <c r="I39" s="72" t="s">
        <v>36</v>
      </c>
      <c r="J39" s="72">
        <v>3</v>
      </c>
      <c r="K39" s="72">
        <v>6</v>
      </c>
      <c r="L39" s="73">
        <v>15679</v>
      </c>
      <c r="M39" s="73">
        <v>2556</v>
      </c>
      <c r="N39" s="71">
        <v>44603</v>
      </c>
      <c r="O39" s="70" t="s">
        <v>47</v>
      </c>
      <c r="P39" s="67"/>
      <c r="Q39" s="79"/>
      <c r="R39" s="79"/>
      <c r="S39" s="79"/>
      <c r="T39" s="79"/>
      <c r="V39" s="62"/>
      <c r="W39" s="62"/>
      <c r="X39" s="86"/>
      <c r="Y39" s="80"/>
      <c r="Z39" s="2"/>
      <c r="AA39" s="81"/>
      <c r="AB39" s="66"/>
      <c r="AC39" s="66"/>
    </row>
    <row r="40" spans="1:29" ht="25.35" customHeight="1">
      <c r="A40" s="69">
        <v>24</v>
      </c>
      <c r="B40" s="83">
        <v>18</v>
      </c>
      <c r="C40" s="74" t="s">
        <v>160</v>
      </c>
      <c r="D40" s="73">
        <v>207</v>
      </c>
      <c r="E40" s="72">
        <v>890</v>
      </c>
      <c r="F40" s="76">
        <f>(D40-E40)/E40</f>
        <v>-0.76741573033707866</v>
      </c>
      <c r="G40" s="73">
        <v>48</v>
      </c>
      <c r="H40" s="72" t="s">
        <v>36</v>
      </c>
      <c r="I40" s="72" t="s">
        <v>36</v>
      </c>
      <c r="J40" s="72">
        <v>1</v>
      </c>
      <c r="K40" s="72">
        <v>10</v>
      </c>
      <c r="L40" s="73">
        <v>51539</v>
      </c>
      <c r="M40" s="73">
        <v>9116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81"/>
      <c r="AA40" s="66"/>
      <c r="AB40" s="66"/>
    </row>
    <row r="41" spans="1:29" ht="25.35" customHeight="1">
      <c r="A41" s="69">
        <v>25</v>
      </c>
      <c r="B41" s="83" t="s">
        <v>34</v>
      </c>
      <c r="C41" s="74" t="s">
        <v>157</v>
      </c>
      <c r="D41" s="73">
        <v>176</v>
      </c>
      <c r="E41" s="72" t="s">
        <v>36</v>
      </c>
      <c r="F41" s="72" t="s">
        <v>36</v>
      </c>
      <c r="G41" s="73">
        <v>33</v>
      </c>
      <c r="H41" s="72">
        <v>8</v>
      </c>
      <c r="I41" s="72">
        <f>G41/H41</f>
        <v>4.125</v>
      </c>
      <c r="J41" s="72">
        <v>2</v>
      </c>
      <c r="K41" s="72">
        <v>1</v>
      </c>
      <c r="L41" s="73">
        <v>176</v>
      </c>
      <c r="M41" s="73">
        <v>33</v>
      </c>
      <c r="N41" s="71">
        <v>44638</v>
      </c>
      <c r="O41" s="70" t="s">
        <v>122</v>
      </c>
      <c r="P41" s="67"/>
      <c r="Q41" s="79"/>
      <c r="R41" s="79"/>
      <c r="S41" s="79"/>
      <c r="T41" s="79"/>
      <c r="W41" s="80"/>
      <c r="X41" s="81"/>
      <c r="Y41" s="80"/>
      <c r="Z41" s="2"/>
      <c r="AA41" s="81"/>
      <c r="AB41" s="66"/>
      <c r="AC41" s="66"/>
    </row>
    <row r="42" spans="1:29" ht="25.35" customHeight="1">
      <c r="A42" s="69">
        <v>26</v>
      </c>
      <c r="B42" s="84">
        <v>19</v>
      </c>
      <c r="C42" s="74" t="s">
        <v>172</v>
      </c>
      <c r="D42" s="73">
        <v>152</v>
      </c>
      <c r="E42" s="72">
        <v>750</v>
      </c>
      <c r="F42" s="76">
        <f>(D42-E42)/E42</f>
        <v>-0.79733333333333334</v>
      </c>
      <c r="G42" s="73">
        <v>59</v>
      </c>
      <c r="H42" s="72" t="s">
        <v>36</v>
      </c>
      <c r="I42" s="72" t="s">
        <v>36</v>
      </c>
      <c r="J42" s="72">
        <v>2</v>
      </c>
      <c r="K42" s="72">
        <v>7</v>
      </c>
      <c r="L42" s="73">
        <v>46746</v>
      </c>
      <c r="M42" s="73">
        <v>9516</v>
      </c>
      <c r="N42" s="71">
        <v>44596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2"/>
      <c r="Y42" s="81"/>
      <c r="Z42" s="66"/>
      <c r="AA42" s="81"/>
      <c r="AB42" s="66"/>
    </row>
    <row r="43" spans="1:29" ht="25.35" customHeight="1">
      <c r="A43" s="69">
        <v>27</v>
      </c>
      <c r="B43" s="75" t="s">
        <v>36</v>
      </c>
      <c r="C43" s="74" t="s">
        <v>186</v>
      </c>
      <c r="D43" s="73">
        <v>150</v>
      </c>
      <c r="E43" s="72" t="s">
        <v>36</v>
      </c>
      <c r="F43" s="72" t="s">
        <v>36</v>
      </c>
      <c r="G43" s="73">
        <v>23</v>
      </c>
      <c r="H43" s="72" t="s">
        <v>36</v>
      </c>
      <c r="I43" s="72" t="s">
        <v>36</v>
      </c>
      <c r="J43" s="72">
        <v>1</v>
      </c>
      <c r="K43" s="72">
        <v>3</v>
      </c>
      <c r="L43" s="73">
        <v>1004</v>
      </c>
      <c r="M43" s="73">
        <v>152</v>
      </c>
      <c r="N43" s="71">
        <v>44624</v>
      </c>
      <c r="O43" s="70" t="s">
        <v>82</v>
      </c>
      <c r="P43" s="67"/>
      <c r="Q43" s="79"/>
      <c r="R43" s="79"/>
      <c r="S43" s="79"/>
      <c r="T43" s="79"/>
      <c r="V43" s="80"/>
      <c r="W43" s="80"/>
      <c r="X43" s="81"/>
      <c r="Y43" s="80"/>
      <c r="Z43" s="2"/>
      <c r="AA43" s="81"/>
      <c r="AB43" s="66"/>
      <c r="AC43" s="66"/>
    </row>
    <row r="44" spans="1:29" ht="25.35" customHeight="1">
      <c r="A44" s="69">
        <v>28</v>
      </c>
      <c r="B44" s="83">
        <v>16</v>
      </c>
      <c r="C44" s="74" t="s">
        <v>65</v>
      </c>
      <c r="D44" s="73">
        <v>141.80000000000001</v>
      </c>
      <c r="E44" s="72">
        <v>1833.01</v>
      </c>
      <c r="F44" s="76">
        <f>(D44-E44)/E44</f>
        <v>-0.92264090212273808</v>
      </c>
      <c r="G44" s="73">
        <v>30</v>
      </c>
      <c r="H44" s="72">
        <v>5</v>
      </c>
      <c r="I44" s="72">
        <f>G44/H44</f>
        <v>6</v>
      </c>
      <c r="J44" s="72">
        <v>2</v>
      </c>
      <c r="K44" s="72">
        <v>6</v>
      </c>
      <c r="L44" s="73">
        <v>97917.86</v>
      </c>
      <c r="M44" s="73">
        <v>20081</v>
      </c>
      <c r="N44" s="71">
        <v>44603</v>
      </c>
      <c r="O44" s="70" t="s">
        <v>41</v>
      </c>
      <c r="P44" s="67"/>
      <c r="Q44" s="79"/>
      <c r="R44" s="79"/>
      <c r="S44" s="79"/>
      <c r="T44" s="79"/>
      <c r="U44" s="67"/>
      <c r="V44" s="67"/>
      <c r="W44" s="67"/>
      <c r="X44" s="2"/>
      <c r="Y44" s="67"/>
      <c r="Z44" s="66"/>
      <c r="AC44" s="66"/>
    </row>
    <row r="45" spans="1:29" ht="25.35" customHeight="1">
      <c r="A45" s="69">
        <v>29</v>
      </c>
      <c r="B45" s="75" t="s">
        <v>36</v>
      </c>
      <c r="C45" s="74" t="s">
        <v>207</v>
      </c>
      <c r="D45" s="73">
        <v>87</v>
      </c>
      <c r="E45" s="72" t="s">
        <v>36</v>
      </c>
      <c r="F45" s="72" t="s">
        <v>36</v>
      </c>
      <c r="G45" s="73">
        <v>14</v>
      </c>
      <c r="H45" s="72">
        <v>1</v>
      </c>
      <c r="I45" s="72">
        <f>G45/H45</f>
        <v>14</v>
      </c>
      <c r="J45" s="72">
        <v>1</v>
      </c>
      <c r="K45" s="72" t="s">
        <v>36</v>
      </c>
      <c r="L45" s="73">
        <v>67236</v>
      </c>
      <c r="M45" s="73">
        <v>10331</v>
      </c>
      <c r="N45" s="71">
        <v>44582</v>
      </c>
      <c r="O45" s="70" t="s">
        <v>43</v>
      </c>
      <c r="P45" s="67"/>
      <c r="Q45" s="79"/>
      <c r="R45" s="79"/>
      <c r="S45" s="79"/>
      <c r="T45" s="79"/>
      <c r="V45" s="80"/>
      <c r="W45" s="80"/>
      <c r="X45" s="80"/>
      <c r="Y45" s="81"/>
      <c r="Z45" s="81"/>
      <c r="AA45" s="2"/>
      <c r="AB45" s="66"/>
      <c r="AC45" s="66"/>
    </row>
    <row r="46" spans="1:29" ht="25.35" customHeight="1">
      <c r="A46" s="69">
        <v>30</v>
      </c>
      <c r="B46" s="85">
        <v>32</v>
      </c>
      <c r="C46" s="74" t="s">
        <v>93</v>
      </c>
      <c r="D46" s="73">
        <v>42</v>
      </c>
      <c r="E46" s="72">
        <v>49</v>
      </c>
      <c r="F46" s="76">
        <f>(D46-E46)/E46</f>
        <v>-0.14285714285714285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50251</v>
      </c>
      <c r="M46" s="73">
        <v>8603</v>
      </c>
      <c r="N46" s="71">
        <v>44512</v>
      </c>
      <c r="O46" s="70" t="s">
        <v>84</v>
      </c>
      <c r="P46" s="67"/>
      <c r="Q46" s="79"/>
      <c r="R46" s="79"/>
      <c r="S46" s="79"/>
      <c r="T46" s="79"/>
      <c r="W46" s="80"/>
      <c r="X46" s="81"/>
      <c r="Y46" s="2"/>
      <c r="Z46" s="80"/>
      <c r="AA46" s="81"/>
      <c r="AB46" s="66"/>
      <c r="AC46" s="66"/>
    </row>
    <row r="47" spans="1:29" ht="25.2" customHeight="1">
      <c r="A47" s="45"/>
      <c r="B47" s="45"/>
      <c r="C47" s="56" t="s">
        <v>90</v>
      </c>
      <c r="D47" s="68">
        <f>SUM(D35:D46)</f>
        <v>217440.78</v>
      </c>
      <c r="E47" s="68">
        <v>282014.26000000007</v>
      </c>
      <c r="F47" s="78">
        <f>(D47-E47)/E47</f>
        <v>-0.22897239309813644</v>
      </c>
      <c r="G47" s="68">
        <f t="shared" ref="G47" si="4">SUM(G35:G46)</f>
        <v>37173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85">
        <v>33</v>
      </c>
      <c r="C49" s="74" t="s">
        <v>83</v>
      </c>
      <c r="D49" s="73">
        <v>35</v>
      </c>
      <c r="E49" s="72">
        <v>28</v>
      </c>
      <c r="F49" s="76">
        <f>(D49-E49)/E49</f>
        <v>0.25</v>
      </c>
      <c r="G49" s="73">
        <v>5</v>
      </c>
      <c r="H49" s="72">
        <v>1</v>
      </c>
      <c r="I49" s="72">
        <f>G49/H49</f>
        <v>5</v>
      </c>
      <c r="J49" s="72">
        <v>1</v>
      </c>
      <c r="K49" s="72" t="s">
        <v>36</v>
      </c>
      <c r="L49" s="73">
        <v>35913</v>
      </c>
      <c r="M49" s="73">
        <v>6916</v>
      </c>
      <c r="N49" s="71">
        <v>44589</v>
      </c>
      <c r="O49" s="70" t="s">
        <v>84</v>
      </c>
      <c r="P49" s="67"/>
      <c r="Q49" s="79"/>
      <c r="R49" s="79"/>
      <c r="S49" s="79"/>
      <c r="T49" s="79"/>
      <c r="U49" s="64"/>
      <c r="V49" s="80"/>
      <c r="W49" s="80"/>
      <c r="X49" s="66"/>
      <c r="Y49" s="81"/>
      <c r="Z49" s="81"/>
      <c r="AA49" s="2"/>
      <c r="AB49" s="66"/>
      <c r="AC49" s="66"/>
    </row>
    <row r="50" spans="1:29" ht="25.35" customHeight="1">
      <c r="A50" s="69">
        <v>32</v>
      </c>
      <c r="B50" s="83">
        <v>23</v>
      </c>
      <c r="C50" s="74" t="s">
        <v>164</v>
      </c>
      <c r="D50" s="73">
        <v>23</v>
      </c>
      <c r="E50" s="72">
        <v>545</v>
      </c>
      <c r="F50" s="76">
        <f>(D50-E50)/E50</f>
        <v>-0.95779816513761473</v>
      </c>
      <c r="G50" s="73">
        <v>5</v>
      </c>
      <c r="H50" s="72">
        <v>2</v>
      </c>
      <c r="I50" s="72">
        <f>G50/H50</f>
        <v>2.5</v>
      </c>
      <c r="J50" s="72">
        <v>1</v>
      </c>
      <c r="K50" s="72">
        <v>4</v>
      </c>
      <c r="L50" s="73">
        <v>9523</v>
      </c>
      <c r="M50" s="73">
        <v>1455</v>
      </c>
      <c r="N50" s="71">
        <v>44617</v>
      </c>
      <c r="O50" s="70" t="s">
        <v>84</v>
      </c>
      <c r="P50" s="67"/>
      <c r="Q50" s="79"/>
      <c r="R50" s="79"/>
      <c r="S50" s="79"/>
      <c r="T50" s="79"/>
      <c r="U50" s="79"/>
      <c r="V50" s="79"/>
      <c r="W50" s="80"/>
      <c r="X50" s="66"/>
      <c r="Y50" s="81"/>
      <c r="Z50" s="81"/>
      <c r="AA50" s="2"/>
      <c r="AB50" s="66"/>
    </row>
    <row r="51" spans="1:29" ht="25.35" customHeight="1">
      <c r="A51" s="69">
        <v>33</v>
      </c>
      <c r="B51" s="85">
        <v>34</v>
      </c>
      <c r="C51" s="74" t="s">
        <v>162</v>
      </c>
      <c r="D51" s="73">
        <v>20.9</v>
      </c>
      <c r="E51" s="72">
        <v>26</v>
      </c>
      <c r="F51" s="76">
        <f>(D51-E51)/E51</f>
        <v>-0.19615384615384621</v>
      </c>
      <c r="G51" s="73">
        <v>5</v>
      </c>
      <c r="H51" s="72">
        <v>1</v>
      </c>
      <c r="I51" s="72">
        <f>G51/H51</f>
        <v>5</v>
      </c>
      <c r="J51" s="72">
        <v>1</v>
      </c>
      <c r="K51" s="72" t="s">
        <v>36</v>
      </c>
      <c r="L51" s="73">
        <v>11091.76</v>
      </c>
      <c r="M51" s="73">
        <v>1986</v>
      </c>
      <c r="N51" s="71">
        <v>44533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66"/>
      <c r="Y51" s="81"/>
      <c r="Z51" s="81"/>
      <c r="AA51" s="2"/>
      <c r="AB51" s="66"/>
    </row>
    <row r="52" spans="1:29" ht="25.35" customHeight="1">
      <c r="A52" s="45"/>
      <c r="B52" s="45"/>
      <c r="C52" s="56" t="s">
        <v>208</v>
      </c>
      <c r="D52" s="68">
        <f>SUM(D47:D51)</f>
        <v>217519.68</v>
      </c>
      <c r="E52" s="68">
        <v>282171.26000000007</v>
      </c>
      <c r="F52" s="78">
        <f>(D52-E52)/E52</f>
        <v>-0.22912177519425636</v>
      </c>
      <c r="G52" s="68">
        <f t="shared" ref="G52" si="5">SUM(G47:G51)</f>
        <v>37188</v>
      </c>
      <c r="H52" s="68"/>
      <c r="I52" s="47"/>
      <c r="J52" s="46"/>
      <c r="K52" s="48"/>
      <c r="L52" s="49"/>
      <c r="M52" s="53"/>
      <c r="N52" s="50"/>
      <c r="O52" s="58"/>
      <c r="R52" s="67"/>
    </row>
    <row r="53" spans="1:29" ht="23.1" customHeight="1">
      <c r="W53" s="4"/>
    </row>
    <row r="54" spans="1:29" ht="17.25" customHeight="1"/>
    <row r="65" spans="16:18">
      <c r="R65" s="67"/>
    </row>
    <row r="70" spans="16:18">
      <c r="P70" s="6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0.33203125" style="65" customWidth="1"/>
    <col min="19" max="19" width="14.33203125" style="65" customWidth="1"/>
    <col min="20" max="20" width="20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44140625" style="65" bestFit="1" customWidth="1"/>
    <col min="25" max="25" width="14.88671875" style="65" customWidth="1"/>
    <col min="26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209</v>
      </c>
      <c r="F1" s="34"/>
      <c r="G1" s="34"/>
      <c r="H1" s="34"/>
      <c r="I1" s="34"/>
    </row>
    <row r="2" spans="1:29" ht="19.5" customHeight="1">
      <c r="E2" s="34" t="s">
        <v>210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203</v>
      </c>
      <c r="E6" s="36" t="s">
        <v>211</v>
      </c>
      <c r="F6" s="108"/>
      <c r="G6" s="108" t="s">
        <v>203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</row>
    <row r="10" spans="1:29">
      <c r="A10" s="105"/>
      <c r="B10" s="105"/>
      <c r="C10" s="108"/>
      <c r="D10" s="36" t="s">
        <v>204</v>
      </c>
      <c r="E10" s="90" t="s">
        <v>212</v>
      </c>
      <c r="F10" s="108"/>
      <c r="G10" s="36" t="s">
        <v>204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Y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137</v>
      </c>
      <c r="D13" s="73">
        <v>91692.58</v>
      </c>
      <c r="E13" s="72">
        <v>128525.15</v>
      </c>
      <c r="F13" s="76">
        <f>(D13-E13)/E13</f>
        <v>-0.28657869685427323</v>
      </c>
      <c r="G13" s="73">
        <v>12798</v>
      </c>
      <c r="H13" s="72">
        <v>293</v>
      </c>
      <c r="I13" s="72">
        <f t="shared" ref="I13:I18" si="0">G13/H13</f>
        <v>43.679180887372013</v>
      </c>
      <c r="J13" s="72">
        <v>17</v>
      </c>
      <c r="K13" s="72">
        <v>2</v>
      </c>
      <c r="L13" s="73">
        <v>231554.47</v>
      </c>
      <c r="M13" s="73">
        <v>32825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 t="s">
        <v>34</v>
      </c>
      <c r="C14" s="74" t="s">
        <v>48</v>
      </c>
      <c r="D14" s="73">
        <v>72374.850000000006</v>
      </c>
      <c r="E14" s="72" t="s">
        <v>36</v>
      </c>
      <c r="F14" s="72" t="s">
        <v>36</v>
      </c>
      <c r="G14" s="73">
        <v>14598</v>
      </c>
      <c r="H14" s="72">
        <v>340</v>
      </c>
      <c r="I14" s="72">
        <f t="shared" si="0"/>
        <v>42.935294117647061</v>
      </c>
      <c r="J14" s="72">
        <v>21</v>
      </c>
      <c r="K14" s="72">
        <v>1</v>
      </c>
      <c r="L14" s="73">
        <v>73707</v>
      </c>
      <c r="M14" s="73">
        <v>14877</v>
      </c>
      <c r="N14" s="71">
        <v>44631</v>
      </c>
      <c r="O14" s="70" t="s">
        <v>43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2</v>
      </c>
      <c r="C15" s="74" t="s">
        <v>141</v>
      </c>
      <c r="D15" s="73">
        <v>26238.5</v>
      </c>
      <c r="E15" s="72">
        <v>31200.51</v>
      </c>
      <c r="F15" s="76">
        <f>(D15-E15)/E15</f>
        <v>-0.15903618242137704</v>
      </c>
      <c r="G15" s="73">
        <v>4094</v>
      </c>
      <c r="H15" s="72">
        <v>169</v>
      </c>
      <c r="I15" s="72">
        <f t="shared" si="0"/>
        <v>24.224852071005916</v>
      </c>
      <c r="J15" s="72">
        <v>9</v>
      </c>
      <c r="K15" s="72">
        <v>4</v>
      </c>
      <c r="L15" s="73">
        <v>200311.67</v>
      </c>
      <c r="M15" s="73">
        <v>28651</v>
      </c>
      <c r="N15" s="71">
        <v>44610</v>
      </c>
      <c r="O15" s="70" t="s">
        <v>142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 t="s">
        <v>34</v>
      </c>
      <c r="C16" s="74" t="s">
        <v>145</v>
      </c>
      <c r="D16" s="73">
        <v>16245.82</v>
      </c>
      <c r="E16" s="72" t="s">
        <v>36</v>
      </c>
      <c r="F16" s="72" t="s">
        <v>36</v>
      </c>
      <c r="G16" s="73">
        <v>2689</v>
      </c>
      <c r="H16" s="72">
        <v>218</v>
      </c>
      <c r="I16" s="72">
        <f t="shared" si="0"/>
        <v>12.334862385321101</v>
      </c>
      <c r="J16" s="72">
        <v>18</v>
      </c>
      <c r="K16" s="72">
        <v>1</v>
      </c>
      <c r="L16" s="73">
        <v>22364.04</v>
      </c>
      <c r="M16" s="73">
        <v>3528</v>
      </c>
      <c r="N16" s="71">
        <v>44631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>
        <v>3</v>
      </c>
      <c r="C17" s="74" t="s">
        <v>181</v>
      </c>
      <c r="D17" s="73">
        <v>12946.150000000001</v>
      </c>
      <c r="E17" s="72">
        <v>18421.71</v>
      </c>
      <c r="F17" s="76">
        <f t="shared" ref="F17:F23" si="1">(D17-E17)/E17</f>
        <v>-0.29723407870387702</v>
      </c>
      <c r="G17" s="73">
        <v>2190</v>
      </c>
      <c r="H17" s="72">
        <v>66</v>
      </c>
      <c r="I17" s="72">
        <f t="shared" si="0"/>
        <v>33.18181818181818</v>
      </c>
      <c r="J17" s="72">
        <v>22</v>
      </c>
      <c r="K17" s="72">
        <v>3</v>
      </c>
      <c r="L17" s="73">
        <v>36128.11</v>
      </c>
      <c r="M17" s="73">
        <v>6669</v>
      </c>
      <c r="N17" s="71">
        <v>44617</v>
      </c>
      <c r="O17" s="70" t="s">
        <v>182</v>
      </c>
      <c r="P17" s="67"/>
      <c r="Q17" s="79"/>
      <c r="R17" s="79"/>
      <c r="S17" s="64"/>
      <c r="T17" s="79"/>
      <c r="V17" s="80"/>
      <c r="W17" s="4"/>
      <c r="X17" s="80"/>
      <c r="Y17" s="81"/>
      <c r="Z17" s="2"/>
      <c r="AA17" s="81"/>
      <c r="AB17" s="66"/>
      <c r="AC17" s="66"/>
    </row>
    <row r="18" spans="1:29" ht="25.35" customHeight="1">
      <c r="A18" s="69">
        <v>6</v>
      </c>
      <c r="B18" s="69">
        <v>5</v>
      </c>
      <c r="C18" s="74" t="s">
        <v>119</v>
      </c>
      <c r="D18" s="73">
        <v>10122.950000000001</v>
      </c>
      <c r="E18" s="72">
        <v>16752.7</v>
      </c>
      <c r="F18" s="76">
        <f>(D18-E18)/E18</f>
        <v>-0.39574217887265933</v>
      </c>
      <c r="G18" s="73">
        <v>1667</v>
      </c>
      <c r="H18" s="72">
        <v>47</v>
      </c>
      <c r="I18" s="72">
        <f t="shared" si="0"/>
        <v>35.468085106382979</v>
      </c>
      <c r="J18" s="72">
        <v>12</v>
      </c>
      <c r="K18" s="72">
        <v>4</v>
      </c>
      <c r="L18" s="73">
        <v>127010.76</v>
      </c>
      <c r="M18" s="73">
        <v>21133</v>
      </c>
      <c r="N18" s="71">
        <v>44610</v>
      </c>
      <c r="O18" s="70" t="s">
        <v>120</v>
      </c>
      <c r="P18" s="11"/>
      <c r="Q18" s="79"/>
      <c r="R18" s="79"/>
      <c r="S18" s="64"/>
      <c r="T18" s="79"/>
      <c r="W18" s="67"/>
      <c r="X18" s="81"/>
      <c r="Y18" s="2"/>
      <c r="Z18" s="80"/>
      <c r="AA18" s="81"/>
      <c r="AB18" s="66"/>
      <c r="AC18" s="66"/>
    </row>
    <row r="19" spans="1:29" ht="25.35" customHeight="1">
      <c r="A19" s="69">
        <v>7</v>
      </c>
      <c r="B19" s="69">
        <v>4</v>
      </c>
      <c r="C19" s="74" t="s">
        <v>200</v>
      </c>
      <c r="D19" s="73">
        <v>8939</v>
      </c>
      <c r="E19" s="72">
        <v>17679</v>
      </c>
      <c r="F19" s="76">
        <f t="shared" si="1"/>
        <v>-0.49437185361162961</v>
      </c>
      <c r="G19" s="73">
        <v>1628</v>
      </c>
      <c r="H19" s="72" t="s">
        <v>36</v>
      </c>
      <c r="I19" s="72" t="s">
        <v>36</v>
      </c>
      <c r="J19" s="72">
        <v>9</v>
      </c>
      <c r="K19" s="72">
        <v>3</v>
      </c>
      <c r="L19" s="73">
        <v>47709</v>
      </c>
      <c r="M19" s="73">
        <v>9620</v>
      </c>
      <c r="N19" s="71">
        <v>44617</v>
      </c>
      <c r="O19" s="70" t="s">
        <v>47</v>
      </c>
      <c r="P19" s="67"/>
      <c r="Q19" s="79"/>
      <c r="R19" s="79"/>
      <c r="S19" s="64"/>
      <c r="T19" s="79"/>
      <c r="V19" s="80"/>
      <c r="W19" s="66"/>
      <c r="X19" s="80"/>
      <c r="Y19" s="81"/>
      <c r="Z19" s="2"/>
      <c r="AA19" s="81"/>
      <c r="AB19" s="66"/>
      <c r="AC19" s="66"/>
    </row>
    <row r="20" spans="1:29" ht="25.35" customHeight="1">
      <c r="A20" s="69">
        <v>8</v>
      </c>
      <c r="B20" s="69">
        <v>6</v>
      </c>
      <c r="C20" s="74" t="s">
        <v>206</v>
      </c>
      <c r="D20" s="73">
        <v>7498.45</v>
      </c>
      <c r="E20" s="72">
        <v>14283.22</v>
      </c>
      <c r="F20" s="76">
        <f t="shared" si="1"/>
        <v>-0.47501683793990429</v>
      </c>
      <c r="G20" s="73">
        <v>1462</v>
      </c>
      <c r="H20" s="72">
        <v>87</v>
      </c>
      <c r="I20" s="72">
        <f>G20/H20</f>
        <v>16.804597701149426</v>
      </c>
      <c r="J20" s="72">
        <v>16</v>
      </c>
      <c r="K20" s="72">
        <v>2</v>
      </c>
      <c r="L20" s="73">
        <v>21781.67</v>
      </c>
      <c r="M20" s="73">
        <v>4411</v>
      </c>
      <c r="N20" s="71">
        <v>44624</v>
      </c>
      <c r="O20" s="70" t="s">
        <v>80</v>
      </c>
      <c r="P20" s="67"/>
      <c r="Q20" s="79"/>
      <c r="R20" s="79"/>
      <c r="S20" s="64"/>
      <c r="T20" s="79"/>
      <c r="V20" s="80"/>
      <c r="W20" s="80"/>
      <c r="X20" s="80"/>
      <c r="Y20" s="81"/>
      <c r="Z20" s="2"/>
      <c r="AA20" s="81"/>
      <c r="AB20" s="66"/>
      <c r="AC20" s="66"/>
    </row>
    <row r="21" spans="1:29" ht="25.35" customHeight="1">
      <c r="A21" s="69">
        <v>9</v>
      </c>
      <c r="B21" s="69">
        <v>7</v>
      </c>
      <c r="C21" s="74" t="s">
        <v>192</v>
      </c>
      <c r="D21" s="73">
        <v>5992.97</v>
      </c>
      <c r="E21" s="72">
        <v>9322.59</v>
      </c>
      <c r="F21" s="76">
        <f t="shared" si="1"/>
        <v>-0.35715611219628879</v>
      </c>
      <c r="G21" s="73">
        <v>902</v>
      </c>
      <c r="H21" s="72">
        <v>55</v>
      </c>
      <c r="I21" s="72">
        <f>G21/H21</f>
        <v>16.399999999999999</v>
      </c>
      <c r="J21" s="72">
        <v>8</v>
      </c>
      <c r="K21" s="72">
        <v>3</v>
      </c>
      <c r="L21" s="73">
        <v>26864.22</v>
      </c>
      <c r="M21" s="73">
        <v>4266</v>
      </c>
      <c r="N21" s="71">
        <v>44617</v>
      </c>
      <c r="O21" s="70" t="s">
        <v>56</v>
      </c>
      <c r="P21" s="67"/>
      <c r="Q21" s="79"/>
      <c r="R21" s="79"/>
      <c r="S21" s="79"/>
      <c r="T21" s="79"/>
      <c r="V21" s="67"/>
      <c r="W21" s="66"/>
      <c r="X21" s="67"/>
      <c r="Y21" s="2"/>
      <c r="Z21" s="66"/>
      <c r="AC21" s="66"/>
    </row>
    <row r="22" spans="1:29" ht="25.35" customHeight="1">
      <c r="A22" s="69">
        <v>10</v>
      </c>
      <c r="B22" s="69">
        <v>8</v>
      </c>
      <c r="C22" s="74" t="s">
        <v>144</v>
      </c>
      <c r="D22" s="73">
        <v>5610.97</v>
      </c>
      <c r="E22" s="72">
        <v>9298.01</v>
      </c>
      <c r="F22" s="76">
        <f t="shared" si="1"/>
        <v>-0.39654076517448356</v>
      </c>
      <c r="G22" s="73">
        <v>1133</v>
      </c>
      <c r="H22" s="72">
        <v>86</v>
      </c>
      <c r="I22" s="72">
        <f>G22/H22</f>
        <v>13.174418604651162</v>
      </c>
      <c r="J22" s="72">
        <v>10</v>
      </c>
      <c r="K22" s="72">
        <v>4</v>
      </c>
      <c r="L22" s="73">
        <v>59839.07</v>
      </c>
      <c r="M22" s="73">
        <v>12338</v>
      </c>
      <c r="N22" s="71">
        <v>44610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81"/>
      <c r="Y22" s="2"/>
      <c r="Z22" s="81"/>
      <c r="AA22" s="66"/>
      <c r="AB22" s="66"/>
    </row>
    <row r="23" spans="1:29" ht="25.35" customHeight="1">
      <c r="A23" s="45"/>
      <c r="B23" s="45"/>
      <c r="C23" s="56" t="s">
        <v>52</v>
      </c>
      <c r="D23" s="68">
        <f>SUM(D13:D22)</f>
        <v>257662.24000000002</v>
      </c>
      <c r="E23" s="68">
        <v>257727.53000000003</v>
      </c>
      <c r="F23" s="22">
        <f t="shared" si="1"/>
        <v>-2.5332955311374046E-4</v>
      </c>
      <c r="G23" s="68">
        <f>SUM(G13:G22)</f>
        <v>43161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158</v>
      </c>
      <c r="D25" s="73">
        <v>3764</v>
      </c>
      <c r="E25" s="72">
        <v>4809.12</v>
      </c>
      <c r="F25" s="76">
        <f>(D25-E25)/E25</f>
        <v>-0.21732042452673253</v>
      </c>
      <c r="G25" s="73">
        <v>596</v>
      </c>
      <c r="H25" s="72">
        <v>35</v>
      </c>
      <c r="I25" s="72">
        <f>G25/H25</f>
        <v>17.028571428571428</v>
      </c>
      <c r="J25" s="72">
        <v>5</v>
      </c>
      <c r="K25" s="72">
        <v>5</v>
      </c>
      <c r="L25" s="73">
        <v>92112</v>
      </c>
      <c r="M25" s="73">
        <v>14386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79"/>
      <c r="V25" s="67"/>
      <c r="W25" s="80"/>
      <c r="X25" s="80"/>
      <c r="Y25" s="81"/>
      <c r="Z25" s="81"/>
      <c r="AA25" s="2"/>
      <c r="AB25" s="66"/>
      <c r="AC25" s="66"/>
    </row>
    <row r="26" spans="1:29" ht="25.35" customHeight="1">
      <c r="A26" s="69">
        <v>12</v>
      </c>
      <c r="B26" s="69">
        <v>13</v>
      </c>
      <c r="C26" s="74" t="s">
        <v>171</v>
      </c>
      <c r="D26" s="73">
        <v>3745.87</v>
      </c>
      <c r="E26" s="73">
        <v>3209.51</v>
      </c>
      <c r="F26" s="76">
        <f>(D26-E26)/E26</f>
        <v>0.16711585257562669</v>
      </c>
      <c r="G26" s="73">
        <v>695</v>
      </c>
      <c r="H26" s="72">
        <v>25</v>
      </c>
      <c r="I26" s="72">
        <f>G26/H26</f>
        <v>27.8</v>
      </c>
      <c r="J26" s="72">
        <v>5</v>
      </c>
      <c r="K26" s="72">
        <v>16</v>
      </c>
      <c r="L26" s="73">
        <v>216461</v>
      </c>
      <c r="M26" s="73">
        <v>42986</v>
      </c>
      <c r="N26" s="71">
        <v>44526</v>
      </c>
      <c r="O26" s="70" t="s">
        <v>43</v>
      </c>
      <c r="P26" s="67"/>
      <c r="Q26" s="79"/>
      <c r="R26" s="79"/>
      <c r="S26" s="79"/>
      <c r="T26" s="79"/>
      <c r="V26" s="67"/>
      <c r="W26" s="80"/>
      <c r="X26" s="80"/>
      <c r="Y26" s="81"/>
      <c r="Z26" s="81"/>
      <c r="AA26" s="2"/>
      <c r="AB26" s="66"/>
      <c r="AC26" s="66"/>
    </row>
    <row r="27" spans="1:29" ht="25.35" customHeight="1">
      <c r="A27" s="69">
        <v>13</v>
      </c>
      <c r="B27" s="69">
        <v>9</v>
      </c>
      <c r="C27" s="74" t="s">
        <v>205</v>
      </c>
      <c r="D27" s="73">
        <v>3575.58</v>
      </c>
      <c r="E27" s="72">
        <v>6126.42</v>
      </c>
      <c r="F27" s="76">
        <f>(D27-E27)/E27</f>
        <v>-0.41636714427022636</v>
      </c>
      <c r="G27" s="73">
        <v>514</v>
      </c>
      <c r="H27" s="72">
        <v>34</v>
      </c>
      <c r="I27" s="72">
        <f>G27/H27</f>
        <v>15.117647058823529</v>
      </c>
      <c r="J27" s="72">
        <v>4</v>
      </c>
      <c r="K27" s="72">
        <v>6</v>
      </c>
      <c r="L27" s="73">
        <v>151584.63</v>
      </c>
      <c r="M27" s="73">
        <v>21170</v>
      </c>
      <c r="N27" s="71">
        <v>44596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2"/>
      <c r="Y27" s="81"/>
      <c r="Z27" s="81"/>
      <c r="AA27" s="80"/>
      <c r="AB27" s="66"/>
    </row>
    <row r="28" spans="1:29" ht="25.35" customHeight="1">
      <c r="A28" s="69">
        <v>14</v>
      </c>
      <c r="B28" s="69" t="s">
        <v>34</v>
      </c>
      <c r="C28" s="74" t="s">
        <v>194</v>
      </c>
      <c r="D28" s="73">
        <v>2587.6799999999994</v>
      </c>
      <c r="E28" s="72" t="s">
        <v>36</v>
      </c>
      <c r="F28" s="72" t="s">
        <v>36</v>
      </c>
      <c r="G28" s="73">
        <v>434</v>
      </c>
      <c r="H28" s="72">
        <v>61</v>
      </c>
      <c r="I28" s="72">
        <f>G28/H28</f>
        <v>7.1147540983606561</v>
      </c>
      <c r="J28" s="72">
        <v>12</v>
      </c>
      <c r="K28" s="72">
        <v>1</v>
      </c>
      <c r="L28" s="73">
        <v>2176.3799999999997</v>
      </c>
      <c r="M28" s="73">
        <v>364</v>
      </c>
      <c r="N28" s="71">
        <v>44631</v>
      </c>
      <c r="O28" s="70" t="s">
        <v>195</v>
      </c>
      <c r="P28" s="67"/>
      <c r="Q28" s="79"/>
      <c r="R28" s="79"/>
      <c r="S28" s="64"/>
      <c r="T28" s="79"/>
      <c r="V28" s="80"/>
      <c r="W28" s="80"/>
      <c r="X28" s="81"/>
      <c r="Y28" s="2"/>
      <c r="Z28" s="80"/>
      <c r="AA28" s="81"/>
      <c r="AB28" s="66"/>
      <c r="AC28" s="66"/>
    </row>
    <row r="29" spans="1:29" ht="25.35" customHeight="1">
      <c r="A29" s="69">
        <v>15</v>
      </c>
      <c r="B29" s="69">
        <v>18</v>
      </c>
      <c r="C29" s="74" t="s">
        <v>183</v>
      </c>
      <c r="D29" s="73">
        <v>2220.09</v>
      </c>
      <c r="E29" s="72">
        <v>1672.13</v>
      </c>
      <c r="F29" s="76">
        <f t="shared" ref="F29:F35" si="2">(D29-E29)/E29</f>
        <v>0.32770179352083867</v>
      </c>
      <c r="G29" s="73">
        <v>332</v>
      </c>
      <c r="H29" s="72" t="s">
        <v>36</v>
      </c>
      <c r="I29" s="72" t="s">
        <v>36</v>
      </c>
      <c r="J29" s="72">
        <v>7</v>
      </c>
      <c r="K29" s="72">
        <v>11</v>
      </c>
      <c r="L29" s="73">
        <v>620318.93000000005</v>
      </c>
      <c r="M29" s="73">
        <v>87394</v>
      </c>
      <c r="N29" s="71">
        <v>44561</v>
      </c>
      <c r="O29" s="70" t="s">
        <v>184</v>
      </c>
      <c r="P29" s="67"/>
      <c r="Q29" s="79"/>
      <c r="R29" s="79"/>
      <c r="S29" s="64"/>
      <c r="T29" s="79"/>
      <c r="V29" s="80"/>
      <c r="W29" s="80"/>
      <c r="X29" s="81"/>
      <c r="Y29" s="2"/>
      <c r="Z29" s="80"/>
      <c r="AA29" s="81"/>
      <c r="AB29" s="66"/>
      <c r="AC29" s="66"/>
    </row>
    <row r="30" spans="1:29" ht="25.35" customHeight="1">
      <c r="A30" s="69">
        <v>16</v>
      </c>
      <c r="B30" s="69">
        <v>12</v>
      </c>
      <c r="C30" s="74" t="s">
        <v>65</v>
      </c>
      <c r="D30" s="73">
        <v>1833.01</v>
      </c>
      <c r="E30" s="72">
        <v>4784.1899999999996</v>
      </c>
      <c r="F30" s="76">
        <f t="shared" si="2"/>
        <v>-0.61686095242872874</v>
      </c>
      <c r="G30" s="73">
        <v>374</v>
      </c>
      <c r="H30" s="72">
        <v>36</v>
      </c>
      <c r="I30" s="72">
        <f>G30/H30</f>
        <v>10.388888888888889</v>
      </c>
      <c r="J30" s="72">
        <v>5</v>
      </c>
      <c r="K30" s="72">
        <v>5</v>
      </c>
      <c r="L30" s="73">
        <v>97776.06</v>
      </c>
      <c r="M30" s="73">
        <v>20051</v>
      </c>
      <c r="N30" s="71">
        <v>44603</v>
      </c>
      <c r="O30" s="70" t="s">
        <v>41</v>
      </c>
      <c r="P30" s="67"/>
      <c r="Q30" s="79"/>
      <c r="R30" s="79"/>
      <c r="S30" s="64"/>
      <c r="T30" s="79"/>
      <c r="V30" s="80"/>
      <c r="W30" s="80"/>
      <c r="X30" s="81"/>
      <c r="Y30" s="2"/>
      <c r="Z30" s="80"/>
      <c r="AA30" s="81"/>
      <c r="AB30" s="66"/>
      <c r="AC30" s="66"/>
    </row>
    <row r="31" spans="1:29" ht="25.35" customHeight="1">
      <c r="A31" s="69">
        <v>17</v>
      </c>
      <c r="B31" s="69">
        <v>17</v>
      </c>
      <c r="C31" s="74" t="s">
        <v>62</v>
      </c>
      <c r="D31" s="73">
        <v>1184.54</v>
      </c>
      <c r="E31" s="72">
        <v>1775.49</v>
      </c>
      <c r="F31" s="76">
        <f t="shared" si="2"/>
        <v>-0.33283769550940867</v>
      </c>
      <c r="G31" s="73">
        <v>223</v>
      </c>
      <c r="H31" s="72">
        <v>13</v>
      </c>
      <c r="I31" s="72">
        <f>G31/H31</f>
        <v>17.153846153846153</v>
      </c>
      <c r="J31" s="72">
        <v>2</v>
      </c>
      <c r="K31" s="72">
        <v>10</v>
      </c>
      <c r="L31" s="73">
        <v>181272</v>
      </c>
      <c r="M31" s="73">
        <v>35491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62"/>
      <c r="W31" s="62"/>
      <c r="X31" s="86"/>
      <c r="Y31" s="2"/>
      <c r="Z31" s="80"/>
      <c r="AA31" s="81"/>
      <c r="AB31" s="66"/>
      <c r="AC31" s="66"/>
    </row>
    <row r="32" spans="1:29" ht="25.35" customHeight="1">
      <c r="A32" s="69">
        <v>18</v>
      </c>
      <c r="B32" s="69">
        <v>24</v>
      </c>
      <c r="C32" s="74" t="s">
        <v>160</v>
      </c>
      <c r="D32" s="73">
        <v>890</v>
      </c>
      <c r="E32" s="72">
        <v>512</v>
      </c>
      <c r="F32" s="76">
        <f t="shared" si="2"/>
        <v>0.73828125</v>
      </c>
      <c r="G32" s="73">
        <v>172</v>
      </c>
      <c r="H32" s="72" t="s">
        <v>36</v>
      </c>
      <c r="I32" s="72" t="s">
        <v>36</v>
      </c>
      <c r="J32" s="72">
        <v>6</v>
      </c>
      <c r="K32" s="72">
        <v>9</v>
      </c>
      <c r="L32" s="73">
        <v>51332</v>
      </c>
      <c r="M32" s="73">
        <v>9068</v>
      </c>
      <c r="N32" s="71">
        <v>44575</v>
      </c>
      <c r="O32" s="70" t="s">
        <v>47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2"/>
      <c r="AA32" s="66"/>
      <c r="AB32" s="66"/>
    </row>
    <row r="33" spans="1:29" ht="25.35" customHeight="1">
      <c r="A33" s="69">
        <v>19</v>
      </c>
      <c r="B33" s="69">
        <v>20</v>
      </c>
      <c r="C33" s="74" t="s">
        <v>172</v>
      </c>
      <c r="D33" s="73">
        <v>750</v>
      </c>
      <c r="E33" s="72">
        <v>1488</v>
      </c>
      <c r="F33" s="76">
        <f t="shared" si="2"/>
        <v>-0.49596774193548387</v>
      </c>
      <c r="G33" s="73">
        <v>184</v>
      </c>
      <c r="H33" s="72" t="s">
        <v>36</v>
      </c>
      <c r="I33" s="72" t="s">
        <v>36</v>
      </c>
      <c r="J33" s="72">
        <v>3</v>
      </c>
      <c r="K33" s="72">
        <v>6</v>
      </c>
      <c r="L33" s="73">
        <v>46594</v>
      </c>
      <c r="M33" s="73">
        <v>9457</v>
      </c>
      <c r="N33" s="71">
        <v>44596</v>
      </c>
      <c r="O33" s="70" t="s">
        <v>47</v>
      </c>
      <c r="P33" s="67"/>
      <c r="Q33" s="79"/>
      <c r="R33" s="79"/>
      <c r="S33" s="79"/>
      <c r="T33" s="79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14</v>
      </c>
      <c r="C34" s="74" t="s">
        <v>159</v>
      </c>
      <c r="D34" s="73">
        <v>710.65</v>
      </c>
      <c r="E34" s="72">
        <v>2737.81</v>
      </c>
      <c r="F34" s="76">
        <f t="shared" si="2"/>
        <v>-0.74043122057410848</v>
      </c>
      <c r="G34" s="73">
        <v>104</v>
      </c>
      <c r="H34" s="72">
        <v>8</v>
      </c>
      <c r="I34" s="72">
        <f>G34/H34</f>
        <v>13</v>
      </c>
      <c r="J34" s="72">
        <v>2</v>
      </c>
      <c r="K34" s="72">
        <v>5</v>
      </c>
      <c r="L34" s="73">
        <v>111228</v>
      </c>
      <c r="M34" s="73">
        <v>15603</v>
      </c>
      <c r="N34" s="71">
        <v>44603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</row>
    <row r="35" spans="1:29" ht="25.2" customHeight="1">
      <c r="A35" s="45"/>
      <c r="B35" s="45"/>
      <c r="C35" s="56" t="s">
        <v>66</v>
      </c>
      <c r="D35" s="68">
        <f>SUM(D23:D34)</f>
        <v>278923.66000000009</v>
      </c>
      <c r="E35" s="68">
        <v>284336.20999999996</v>
      </c>
      <c r="F35" s="22">
        <f t="shared" si="2"/>
        <v>-1.9035739415672288E-2</v>
      </c>
      <c r="G35" s="68">
        <f t="shared" ref="G35" si="3">SUM(G23:G34)</f>
        <v>46789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15</v>
      </c>
      <c r="C37" s="74" t="s">
        <v>74</v>
      </c>
      <c r="D37" s="73">
        <v>585.6</v>
      </c>
      <c r="E37" s="72">
        <v>2593.4699999999998</v>
      </c>
      <c r="F37" s="76">
        <f t="shared" ref="F37:F42" si="4">(D37-E37)/E37</f>
        <v>-0.77420213073604094</v>
      </c>
      <c r="G37" s="73">
        <v>137</v>
      </c>
      <c r="H37" s="72">
        <v>10</v>
      </c>
      <c r="I37" s="72">
        <f>G37/H37</f>
        <v>13.7</v>
      </c>
      <c r="J37" s="72">
        <v>4</v>
      </c>
      <c r="K37" s="72">
        <v>3</v>
      </c>
      <c r="L37" s="73">
        <v>8476</v>
      </c>
      <c r="M37" s="73">
        <v>1489</v>
      </c>
      <c r="N37" s="71">
        <v>44617</v>
      </c>
      <c r="O37" s="70" t="s">
        <v>37</v>
      </c>
      <c r="P37" s="67"/>
      <c r="Q37" s="79"/>
      <c r="R37" s="79"/>
      <c r="S37" s="79"/>
      <c r="T37" s="79"/>
      <c r="V37" s="80"/>
      <c r="W37" s="80"/>
      <c r="X37" s="81"/>
      <c r="Y37" s="2"/>
      <c r="Z37" s="80"/>
      <c r="AA37" s="81"/>
      <c r="AB37" s="66"/>
      <c r="AC37" s="66"/>
    </row>
    <row r="38" spans="1:29" ht="25.35" customHeight="1">
      <c r="A38" s="69">
        <v>22</v>
      </c>
      <c r="B38" s="69">
        <v>19</v>
      </c>
      <c r="C38" s="74" t="s">
        <v>163</v>
      </c>
      <c r="D38" s="73">
        <v>562.19000000000005</v>
      </c>
      <c r="E38" s="72">
        <v>1533.04</v>
      </c>
      <c r="F38" s="76">
        <f t="shared" si="4"/>
        <v>-0.63328419349788656</v>
      </c>
      <c r="G38" s="73">
        <v>95</v>
      </c>
      <c r="H38" s="72">
        <v>7</v>
      </c>
      <c r="I38" s="72">
        <f>G38/H38</f>
        <v>13.571428571428571</v>
      </c>
      <c r="J38" s="72">
        <v>1</v>
      </c>
      <c r="K38" s="72">
        <v>4</v>
      </c>
      <c r="L38" s="73">
        <v>14977</v>
      </c>
      <c r="M38" s="73">
        <v>2265</v>
      </c>
      <c r="N38" s="71">
        <v>44610</v>
      </c>
      <c r="O38" s="70" t="s">
        <v>39</v>
      </c>
      <c r="P38" s="67"/>
      <c r="Q38" s="79"/>
      <c r="R38" s="79"/>
      <c r="S38" s="79"/>
      <c r="T38" s="79"/>
      <c r="U38" s="67"/>
      <c r="V38" s="67"/>
      <c r="W38" s="67"/>
      <c r="X38" s="2"/>
      <c r="Y38" s="66"/>
      <c r="Z38" s="67"/>
      <c r="AC38" s="66"/>
    </row>
    <row r="39" spans="1:29" ht="25.35" customHeight="1">
      <c r="A39" s="69">
        <v>23</v>
      </c>
      <c r="B39" s="69">
        <v>16</v>
      </c>
      <c r="C39" s="74" t="s">
        <v>164</v>
      </c>
      <c r="D39" s="73">
        <v>545</v>
      </c>
      <c r="E39" s="72">
        <v>2005.92</v>
      </c>
      <c r="F39" s="76">
        <f t="shared" si="4"/>
        <v>-0.72830421951024971</v>
      </c>
      <c r="G39" s="73">
        <v>77</v>
      </c>
      <c r="H39" s="72">
        <v>11</v>
      </c>
      <c r="I39" s="72">
        <f>G39/H39</f>
        <v>7</v>
      </c>
      <c r="J39" s="72">
        <v>3</v>
      </c>
      <c r="K39" s="72">
        <v>3</v>
      </c>
      <c r="L39" s="73">
        <v>9500</v>
      </c>
      <c r="M39" s="73">
        <v>1450</v>
      </c>
      <c r="N39" s="71">
        <v>44617</v>
      </c>
      <c r="O39" s="70" t="s">
        <v>84</v>
      </c>
      <c r="P39" s="67"/>
      <c r="Q39" s="79"/>
      <c r="R39" s="79"/>
      <c r="S39" s="79"/>
      <c r="T39" s="79"/>
      <c r="V39" s="80"/>
      <c r="W39" s="80"/>
      <c r="X39" s="80"/>
      <c r="Y39" s="81"/>
      <c r="Z39" s="81"/>
      <c r="AA39" s="2"/>
      <c r="AB39" s="66"/>
      <c r="AC39" s="66"/>
    </row>
    <row r="40" spans="1:29" ht="25.35" customHeight="1">
      <c r="A40" s="69">
        <v>24</v>
      </c>
      <c r="B40" s="69">
        <v>22</v>
      </c>
      <c r="C40" s="74" t="s">
        <v>213</v>
      </c>
      <c r="D40" s="73">
        <v>270.29000000000002</v>
      </c>
      <c r="E40" s="73">
        <v>633.48</v>
      </c>
      <c r="F40" s="76">
        <f t="shared" si="4"/>
        <v>-0.57332512470796237</v>
      </c>
      <c r="G40" s="73">
        <v>39</v>
      </c>
      <c r="H40" s="72">
        <v>3</v>
      </c>
      <c r="I40" s="72">
        <f>G40/H40</f>
        <v>13</v>
      </c>
      <c r="J40" s="72">
        <v>1</v>
      </c>
      <c r="K40" s="72">
        <v>13</v>
      </c>
      <c r="L40" s="73">
        <v>797363.32</v>
      </c>
      <c r="M40" s="73">
        <v>115908</v>
      </c>
      <c r="N40" s="71">
        <v>44547</v>
      </c>
      <c r="O40" s="70" t="s">
        <v>142</v>
      </c>
      <c r="P40" s="67"/>
      <c r="Q40" s="79"/>
      <c r="R40" s="79"/>
      <c r="S40" s="79"/>
      <c r="T40" s="79"/>
      <c r="V40" s="67"/>
      <c r="W40" s="80"/>
      <c r="X40" s="80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23</v>
      </c>
      <c r="C41" s="74" t="s">
        <v>214</v>
      </c>
      <c r="D41" s="73">
        <v>247</v>
      </c>
      <c r="E41" s="72">
        <v>614.9</v>
      </c>
      <c r="F41" s="76">
        <f t="shared" si="4"/>
        <v>-0.59830866807610994</v>
      </c>
      <c r="G41" s="73">
        <v>34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861.9</v>
      </c>
      <c r="M41" s="73">
        <v>115</v>
      </c>
      <c r="N41" s="71">
        <v>44624</v>
      </c>
      <c r="O41" s="70" t="s">
        <v>215</v>
      </c>
      <c r="P41" s="67"/>
      <c r="Q41" s="79"/>
      <c r="R41" s="79"/>
      <c r="S41" s="79"/>
      <c r="T41" s="79"/>
      <c r="V41" s="67"/>
      <c r="W41" s="80"/>
      <c r="X41" s="80"/>
      <c r="Y41" s="81"/>
      <c r="Z41" s="81"/>
      <c r="AA41" s="2"/>
      <c r="AB41" s="66"/>
      <c r="AC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217</v>
      </c>
      <c r="E42" s="72">
        <v>344</v>
      </c>
      <c r="F42" s="76">
        <f t="shared" si="4"/>
        <v>-0.3691860465116279</v>
      </c>
      <c r="G42" s="73">
        <v>34</v>
      </c>
      <c r="H42" s="72" t="s">
        <v>36</v>
      </c>
      <c r="I42" s="72" t="s">
        <v>36</v>
      </c>
      <c r="J42" s="72">
        <v>3</v>
      </c>
      <c r="K42" s="72">
        <v>5</v>
      </c>
      <c r="L42" s="73">
        <v>15438</v>
      </c>
      <c r="M42" s="73">
        <v>2518</v>
      </c>
      <c r="N42" s="71">
        <v>44603</v>
      </c>
      <c r="O42" s="70" t="s">
        <v>47</v>
      </c>
      <c r="P42" s="67"/>
      <c r="Q42" s="79"/>
      <c r="R42" s="79"/>
      <c r="S42" s="79"/>
      <c r="T42" s="79"/>
      <c r="W42" s="80"/>
      <c r="X42" s="81"/>
      <c r="Y42" s="80"/>
      <c r="Z42" s="2"/>
      <c r="AA42" s="81"/>
      <c r="AB42" s="66"/>
      <c r="AC42" s="66"/>
    </row>
    <row r="43" spans="1:29" ht="25.35" customHeight="1">
      <c r="A43" s="69">
        <v>27</v>
      </c>
      <c r="B43" s="82" t="s">
        <v>58</v>
      </c>
      <c r="C43" s="74" t="s">
        <v>45</v>
      </c>
      <c r="D43" s="73">
        <v>214.37</v>
      </c>
      <c r="E43" s="72" t="s">
        <v>36</v>
      </c>
      <c r="F43" s="72" t="s">
        <v>36</v>
      </c>
      <c r="G43" s="73">
        <v>51</v>
      </c>
      <c r="H43" s="72">
        <v>2</v>
      </c>
      <c r="I43" s="72">
        <f>G43/H43</f>
        <v>25.5</v>
      </c>
      <c r="J43" s="72">
        <v>2</v>
      </c>
      <c r="K43" s="72">
        <v>0</v>
      </c>
      <c r="L43" s="73">
        <v>214</v>
      </c>
      <c r="M43" s="73">
        <v>51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79"/>
      <c r="V43" s="80"/>
      <c r="W43" s="80"/>
      <c r="X43" s="66"/>
      <c r="Y43" s="2"/>
      <c r="Z43" s="81"/>
      <c r="AA43" s="81"/>
    </row>
    <row r="44" spans="1:29" ht="25.35" customHeight="1">
      <c r="A44" s="69">
        <v>28</v>
      </c>
      <c r="B44" s="72" t="s">
        <v>36</v>
      </c>
      <c r="C44" s="77" t="s">
        <v>216</v>
      </c>
      <c r="D44" s="73">
        <v>196</v>
      </c>
      <c r="E44" s="72" t="s">
        <v>36</v>
      </c>
      <c r="F44" s="72" t="s">
        <v>36</v>
      </c>
      <c r="G44" s="73">
        <v>35</v>
      </c>
      <c r="H44" s="72">
        <v>2</v>
      </c>
      <c r="I44" s="72">
        <f>G44/H44</f>
        <v>17.5</v>
      </c>
      <c r="J44" s="72">
        <v>1</v>
      </c>
      <c r="K44" s="72" t="s">
        <v>36</v>
      </c>
      <c r="L44" s="73">
        <v>24844</v>
      </c>
      <c r="M44" s="73">
        <v>4412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AA44" s="81"/>
    </row>
    <row r="45" spans="1:29" ht="25.35" customHeight="1">
      <c r="A45" s="69">
        <v>29</v>
      </c>
      <c r="B45" s="75" t="s">
        <v>36</v>
      </c>
      <c r="C45" s="74" t="s">
        <v>217</v>
      </c>
      <c r="D45" s="73">
        <v>150</v>
      </c>
      <c r="E45" s="72" t="s">
        <v>36</v>
      </c>
      <c r="F45" s="72" t="s">
        <v>36</v>
      </c>
      <c r="G45" s="73">
        <v>30</v>
      </c>
      <c r="H45" s="72">
        <v>1</v>
      </c>
      <c r="I45" s="72">
        <f>G45/H45</f>
        <v>30</v>
      </c>
      <c r="J45" s="72">
        <v>1</v>
      </c>
      <c r="K45" s="72" t="s">
        <v>36</v>
      </c>
      <c r="L45" s="73">
        <v>2578.02</v>
      </c>
      <c r="M45" s="73">
        <v>459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79"/>
      <c r="V45" s="79"/>
      <c r="W45" s="81"/>
      <c r="X45" s="81"/>
      <c r="Y45" s="2"/>
      <c r="Z45" s="81"/>
      <c r="AA45" s="66"/>
      <c r="AB45" s="66"/>
    </row>
    <row r="46" spans="1:29" ht="25.35" customHeight="1">
      <c r="A46" s="69">
        <v>30</v>
      </c>
      <c r="B46" s="69">
        <v>27</v>
      </c>
      <c r="C46" s="74" t="s">
        <v>70</v>
      </c>
      <c r="D46" s="73">
        <v>103.15</v>
      </c>
      <c r="E46" s="73">
        <v>263.39999999999998</v>
      </c>
      <c r="F46" s="76">
        <f>(D46-E46)/E46</f>
        <v>-0.60839028094153369</v>
      </c>
      <c r="G46" s="73">
        <v>19</v>
      </c>
      <c r="H46" s="72">
        <v>3</v>
      </c>
      <c r="I46" s="72">
        <f>G46/H46</f>
        <v>6.333333333333333</v>
      </c>
      <c r="J46" s="72">
        <v>1</v>
      </c>
      <c r="K46" s="72">
        <v>12</v>
      </c>
      <c r="L46" s="73">
        <v>317181</v>
      </c>
      <c r="M46" s="73">
        <v>64364</v>
      </c>
      <c r="N46" s="71">
        <v>44554</v>
      </c>
      <c r="O46" s="70" t="s">
        <v>37</v>
      </c>
      <c r="P46" s="67"/>
      <c r="Q46" s="79"/>
      <c r="R46" s="79"/>
      <c r="S46" s="79"/>
      <c r="T46" s="80"/>
      <c r="U46" s="80"/>
      <c r="V46" s="80"/>
      <c r="W46" s="80"/>
      <c r="X46" s="81"/>
      <c r="Y46" s="2"/>
      <c r="Z46" s="80"/>
      <c r="AA46" s="66"/>
      <c r="AB46" s="66"/>
    </row>
    <row r="47" spans="1:29" ht="25.2" customHeight="1">
      <c r="A47" s="45"/>
      <c r="B47" s="45"/>
      <c r="C47" s="56" t="s">
        <v>90</v>
      </c>
      <c r="D47" s="68">
        <f>SUM(D35:D46)</f>
        <v>282014.26000000007</v>
      </c>
      <c r="E47" s="68">
        <v>288842.65999999997</v>
      </c>
      <c r="F47" s="22">
        <f>(D47-E47)/E47</f>
        <v>-2.3640552264682466E-2</v>
      </c>
      <c r="G47" s="68">
        <f t="shared" ref="G47" si="5">SUM(G35:G46)</f>
        <v>47340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9" ht="25.35" customHeight="1">
      <c r="A49" s="69">
        <v>31</v>
      </c>
      <c r="B49" s="75" t="s">
        <v>36</v>
      </c>
      <c r="C49" s="74" t="s">
        <v>161</v>
      </c>
      <c r="D49" s="73">
        <v>54</v>
      </c>
      <c r="E49" s="72" t="s">
        <v>36</v>
      </c>
      <c r="F49" s="72" t="s">
        <v>36</v>
      </c>
      <c r="G49" s="73">
        <v>10</v>
      </c>
      <c r="H49" s="72">
        <v>1</v>
      </c>
      <c r="I49" s="72">
        <f>G49/H49</f>
        <v>10</v>
      </c>
      <c r="J49" s="72">
        <v>1</v>
      </c>
      <c r="K49" s="72" t="s">
        <v>36</v>
      </c>
      <c r="L49" s="73">
        <v>639218</v>
      </c>
      <c r="M49" s="73">
        <v>92155</v>
      </c>
      <c r="N49" s="71">
        <v>44526</v>
      </c>
      <c r="O49" s="70" t="s">
        <v>37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81"/>
      <c r="AA49" s="66"/>
      <c r="AB49" s="66"/>
    </row>
    <row r="50" spans="1:29" ht="25.35" customHeight="1">
      <c r="A50" s="69">
        <v>32</v>
      </c>
      <c r="B50" s="25">
        <v>31</v>
      </c>
      <c r="C50" s="74" t="s">
        <v>93</v>
      </c>
      <c r="D50" s="73">
        <v>49</v>
      </c>
      <c r="E50" s="72">
        <v>61</v>
      </c>
      <c r="F50" s="76">
        <f>(D50-E50)/E50</f>
        <v>-0.19672131147540983</v>
      </c>
      <c r="G50" s="73">
        <v>7</v>
      </c>
      <c r="H50" s="72">
        <v>1</v>
      </c>
      <c r="I50" s="72">
        <f>G50/H50</f>
        <v>7</v>
      </c>
      <c r="J50" s="72">
        <v>1</v>
      </c>
      <c r="K50" s="72" t="s">
        <v>36</v>
      </c>
      <c r="L50" s="73">
        <v>50209</v>
      </c>
      <c r="M50" s="73">
        <v>8597</v>
      </c>
      <c r="N50" s="71">
        <v>44512</v>
      </c>
      <c r="O50" s="70" t="s">
        <v>84</v>
      </c>
      <c r="P50" s="67"/>
      <c r="Q50" s="79"/>
      <c r="R50" s="79"/>
      <c r="S50" s="79"/>
      <c r="T50" s="79"/>
      <c r="U50" s="64"/>
      <c r="V50" s="80"/>
      <c r="W50" s="80"/>
      <c r="X50" s="66"/>
      <c r="Y50" s="81"/>
      <c r="Z50" s="81"/>
      <c r="AA50" s="2"/>
      <c r="AB50" s="66"/>
      <c r="AC50" s="66"/>
    </row>
    <row r="51" spans="1:29" ht="25.35" customHeight="1">
      <c r="A51" s="69">
        <v>33</v>
      </c>
      <c r="B51" s="75" t="s">
        <v>36</v>
      </c>
      <c r="C51" s="74" t="s">
        <v>83</v>
      </c>
      <c r="D51" s="73">
        <v>28</v>
      </c>
      <c r="E51" s="72" t="s">
        <v>36</v>
      </c>
      <c r="F51" s="72" t="s">
        <v>36</v>
      </c>
      <c r="G51" s="73">
        <v>4</v>
      </c>
      <c r="H51" s="72">
        <v>1</v>
      </c>
      <c r="I51" s="72">
        <f>G51/H51</f>
        <v>4</v>
      </c>
      <c r="J51" s="72">
        <v>1</v>
      </c>
      <c r="K51" s="72" t="s">
        <v>36</v>
      </c>
      <c r="L51" s="73">
        <v>35878</v>
      </c>
      <c r="M51" s="73">
        <v>6911</v>
      </c>
      <c r="N51" s="71">
        <v>44589</v>
      </c>
      <c r="O51" s="70" t="s">
        <v>84</v>
      </c>
      <c r="P51" s="67"/>
      <c r="Q51" s="79"/>
      <c r="R51" s="79"/>
      <c r="S51" s="79"/>
      <c r="T51" s="79"/>
      <c r="U51" s="79"/>
      <c r="V51" s="79"/>
      <c r="W51" s="80"/>
      <c r="X51" s="66"/>
      <c r="Y51" s="81"/>
      <c r="Z51" s="81"/>
      <c r="AA51" s="2"/>
      <c r="AB51" s="66"/>
    </row>
    <row r="52" spans="1:29" ht="25.35" customHeight="1">
      <c r="A52" s="69">
        <v>34</v>
      </c>
      <c r="B52" s="75" t="s">
        <v>36</v>
      </c>
      <c r="C52" s="74" t="s">
        <v>162</v>
      </c>
      <c r="D52" s="73">
        <v>26</v>
      </c>
      <c r="E52" s="72" t="s">
        <v>36</v>
      </c>
      <c r="F52" s="72" t="s">
        <v>36</v>
      </c>
      <c r="G52" s="73">
        <v>7</v>
      </c>
      <c r="H52" s="72">
        <v>1</v>
      </c>
      <c r="I52" s="72">
        <f>G52/H52</f>
        <v>7</v>
      </c>
      <c r="J52" s="72">
        <v>1</v>
      </c>
      <c r="K52" s="72" t="s">
        <v>36</v>
      </c>
      <c r="L52" s="73">
        <v>11070.86</v>
      </c>
      <c r="M52" s="73">
        <v>1981</v>
      </c>
      <c r="N52" s="71">
        <v>44533</v>
      </c>
      <c r="O52" s="70" t="s">
        <v>50</v>
      </c>
      <c r="P52" s="67"/>
      <c r="Q52" s="79"/>
      <c r="R52" s="79"/>
      <c r="S52" s="79"/>
      <c r="T52" s="79"/>
      <c r="U52" s="80"/>
      <c r="V52" s="80"/>
      <c r="W52" s="80"/>
      <c r="X52" s="66"/>
      <c r="Y52" s="81"/>
      <c r="Z52" s="81"/>
      <c r="AA52" s="2"/>
      <c r="AB52" s="66"/>
    </row>
    <row r="53" spans="1:29" ht="25.35" customHeight="1">
      <c r="A53" s="45"/>
      <c r="B53" s="45"/>
      <c r="C53" s="56" t="s">
        <v>218</v>
      </c>
      <c r="D53" s="68">
        <f>SUM(D47:D52)</f>
        <v>282171.26000000007</v>
      </c>
      <c r="E53" s="68">
        <v>288903.65999999997</v>
      </c>
      <c r="F53" s="22">
        <f t="shared" ref="F53" si="6">(D53-E53)/E53</f>
        <v>-2.3303270024339282E-2</v>
      </c>
      <c r="G53" s="68">
        <f t="shared" ref="G53" si="7">SUM(G47:G52)</f>
        <v>47368</v>
      </c>
      <c r="H53" s="68"/>
      <c r="I53" s="47"/>
      <c r="J53" s="46"/>
      <c r="K53" s="48"/>
      <c r="L53" s="49"/>
      <c r="M53" s="53"/>
      <c r="N53" s="50"/>
      <c r="O53" s="58"/>
      <c r="R53" s="67"/>
    </row>
    <row r="54" spans="1:29" ht="23.1" customHeight="1">
      <c r="W54" s="4"/>
    </row>
    <row r="55" spans="1:29" ht="17.25" customHeight="1"/>
    <row r="66" spans="16:18">
      <c r="R66" s="67"/>
    </row>
    <row r="71" spans="16:18">
      <c r="P71" s="6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18.44140625" style="65" customWidth="1"/>
    <col min="19" max="19" width="15" style="65" customWidth="1"/>
    <col min="20" max="20" width="20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88671875" style="65" customWidth="1"/>
    <col min="25" max="25" width="14.44140625" style="65" bestFit="1" customWidth="1"/>
    <col min="26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219</v>
      </c>
      <c r="F1" s="34"/>
      <c r="G1" s="34"/>
      <c r="H1" s="34"/>
      <c r="I1" s="34"/>
    </row>
    <row r="2" spans="1:29" ht="19.5" customHeight="1">
      <c r="E2" s="34" t="s">
        <v>220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X5" s="4"/>
    </row>
    <row r="6" spans="1:29" ht="21.6">
      <c r="A6" s="105"/>
      <c r="B6" s="105"/>
      <c r="C6" s="108"/>
      <c r="D6" s="36" t="s">
        <v>211</v>
      </c>
      <c r="E6" s="36" t="s">
        <v>221</v>
      </c>
      <c r="F6" s="108"/>
      <c r="G6" s="108" t="s">
        <v>211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X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</row>
    <row r="10" spans="1:29" ht="21.6">
      <c r="A10" s="105"/>
      <c r="B10" s="105"/>
      <c r="C10" s="108"/>
      <c r="D10" s="90" t="s">
        <v>212</v>
      </c>
      <c r="E10" s="90" t="s">
        <v>222</v>
      </c>
      <c r="F10" s="108"/>
      <c r="G10" s="90" t="s">
        <v>212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X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4"/>
      <c r="Y12" s="2"/>
      <c r="Z12" s="66"/>
    </row>
    <row r="13" spans="1:29" ht="25.35" customHeight="1">
      <c r="A13" s="69">
        <v>1</v>
      </c>
      <c r="B13" s="69" t="s">
        <v>34</v>
      </c>
      <c r="C13" s="74" t="s">
        <v>137</v>
      </c>
      <c r="D13" s="73">
        <v>128525.15</v>
      </c>
      <c r="E13" s="72" t="s">
        <v>36</v>
      </c>
      <c r="F13" s="72" t="s">
        <v>36</v>
      </c>
      <c r="G13" s="73">
        <v>18357</v>
      </c>
      <c r="H13" s="72">
        <v>351</v>
      </c>
      <c r="I13" s="72">
        <f>G13/H13</f>
        <v>52.299145299145302</v>
      </c>
      <c r="J13" s="72">
        <v>19</v>
      </c>
      <c r="K13" s="72">
        <v>1</v>
      </c>
      <c r="L13" s="73">
        <v>139897.68</v>
      </c>
      <c r="M13" s="73">
        <v>20031</v>
      </c>
      <c r="N13" s="71">
        <v>44624</v>
      </c>
      <c r="O13" s="70" t="s">
        <v>56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9" ht="25.35" customHeight="1">
      <c r="A14" s="69">
        <v>2</v>
      </c>
      <c r="B14" s="82">
        <v>1</v>
      </c>
      <c r="C14" s="74" t="s">
        <v>141</v>
      </c>
      <c r="D14" s="73">
        <v>31200.51</v>
      </c>
      <c r="E14" s="72">
        <v>45366.7</v>
      </c>
      <c r="F14" s="76">
        <f>(D14-E14)/E14</f>
        <v>-0.31225965300539821</v>
      </c>
      <c r="G14" s="73">
        <v>5049</v>
      </c>
      <c r="H14" s="72">
        <v>194</v>
      </c>
      <c r="I14" s="72">
        <f>G14/H14</f>
        <v>26.02577319587629</v>
      </c>
      <c r="J14" s="72">
        <v>9</v>
      </c>
      <c r="K14" s="72">
        <v>3</v>
      </c>
      <c r="L14" s="73">
        <v>174088.57</v>
      </c>
      <c r="M14" s="73">
        <v>24559</v>
      </c>
      <c r="N14" s="71">
        <v>44610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>
        <v>15</v>
      </c>
      <c r="C15" s="74" t="s">
        <v>181</v>
      </c>
      <c r="D15" s="73">
        <v>18421.71</v>
      </c>
      <c r="E15" s="72">
        <v>2858.75</v>
      </c>
      <c r="F15" s="76">
        <f>(D15-E15)/E15</f>
        <v>5.4439737647573239</v>
      </c>
      <c r="G15" s="73">
        <v>3598</v>
      </c>
      <c r="H15" s="72">
        <v>94</v>
      </c>
      <c r="I15" s="72">
        <f>G15/H15</f>
        <v>38.276595744680854</v>
      </c>
      <c r="J15" s="72">
        <v>27</v>
      </c>
      <c r="K15" s="72">
        <v>2</v>
      </c>
      <c r="L15" s="73">
        <v>21357.46</v>
      </c>
      <c r="M15" s="73">
        <v>4061</v>
      </c>
      <c r="N15" s="71">
        <v>44617</v>
      </c>
      <c r="O15" s="70" t="s">
        <v>182</v>
      </c>
      <c r="P15" s="67"/>
      <c r="Q15" s="79"/>
      <c r="R15" s="79"/>
      <c r="S15" s="79"/>
      <c r="T15" s="79"/>
      <c r="V15" s="66"/>
      <c r="W15" s="4"/>
      <c r="X15" s="67"/>
      <c r="Y15" s="2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200</v>
      </c>
      <c r="D16" s="73">
        <v>17679</v>
      </c>
      <c r="E16" s="72">
        <v>19264</v>
      </c>
      <c r="F16" s="76">
        <f>(D16-E16)/E16</f>
        <v>-8.227782392026578E-2</v>
      </c>
      <c r="G16" s="73">
        <v>3630</v>
      </c>
      <c r="H16" s="72" t="s">
        <v>36</v>
      </c>
      <c r="I16" s="72" t="s">
        <v>36</v>
      </c>
      <c r="J16" s="72">
        <v>17</v>
      </c>
      <c r="K16" s="72">
        <v>2</v>
      </c>
      <c r="L16" s="73">
        <v>38770</v>
      </c>
      <c r="M16" s="73">
        <v>7942</v>
      </c>
      <c r="N16" s="71">
        <v>44617</v>
      </c>
      <c r="O16" s="70" t="s">
        <v>47</v>
      </c>
      <c r="P16" s="67"/>
      <c r="Q16" s="79"/>
      <c r="R16" s="79"/>
      <c r="S16" s="64"/>
      <c r="T16" s="79"/>
      <c r="V16" s="80"/>
      <c r="W16" s="80"/>
      <c r="X16" s="81"/>
      <c r="Y16" s="80"/>
      <c r="Z16" s="81"/>
      <c r="AA16" s="2"/>
      <c r="AB16" s="66"/>
      <c r="AC16" s="66"/>
    </row>
    <row r="17" spans="1:29" ht="25.35" customHeight="1">
      <c r="A17" s="69">
        <v>5</v>
      </c>
      <c r="B17" s="69">
        <v>2</v>
      </c>
      <c r="C17" s="74" t="s">
        <v>119</v>
      </c>
      <c r="D17" s="73">
        <v>16752.7</v>
      </c>
      <c r="E17" s="72">
        <v>21354.17</v>
      </c>
      <c r="F17" s="76">
        <f>(D17-E17)/E17</f>
        <v>-0.21548343953429228</v>
      </c>
      <c r="G17" s="73">
        <v>2689</v>
      </c>
      <c r="H17" s="72">
        <v>148</v>
      </c>
      <c r="I17" s="72">
        <f>G17/H17</f>
        <v>18.168918918918919</v>
      </c>
      <c r="J17" s="72">
        <v>21</v>
      </c>
      <c r="K17" s="72">
        <v>3</v>
      </c>
      <c r="L17" s="73">
        <v>115023.34</v>
      </c>
      <c r="M17" s="73">
        <v>19139</v>
      </c>
      <c r="N17" s="71">
        <v>44610</v>
      </c>
      <c r="O17" s="70" t="s">
        <v>120</v>
      </c>
      <c r="P17" s="11"/>
      <c r="Q17" s="79"/>
      <c r="R17" s="79"/>
      <c r="S17" s="64"/>
      <c r="T17" s="79"/>
      <c r="V17" s="80"/>
      <c r="W17" s="80"/>
      <c r="X17" s="2"/>
      <c r="Y17" s="81"/>
      <c r="Z17" s="80"/>
      <c r="AA17" s="81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206</v>
      </c>
      <c r="D18" s="73">
        <v>14283.22</v>
      </c>
      <c r="E18" s="72" t="s">
        <v>36</v>
      </c>
      <c r="F18" s="72" t="s">
        <v>36</v>
      </c>
      <c r="G18" s="73">
        <v>2949</v>
      </c>
      <c r="H18" s="72">
        <v>156</v>
      </c>
      <c r="I18" s="72">
        <f t="shared" ref="I18:I22" si="0">G18/H18</f>
        <v>18.903846153846153</v>
      </c>
      <c r="J18" s="72">
        <v>17</v>
      </c>
      <c r="K18" s="72">
        <v>1</v>
      </c>
      <c r="L18" s="73">
        <v>14283.22</v>
      </c>
      <c r="M18" s="73">
        <v>2949</v>
      </c>
      <c r="N18" s="71">
        <v>44624</v>
      </c>
      <c r="O18" s="70" t="s">
        <v>80</v>
      </c>
      <c r="P18" s="67"/>
      <c r="Q18" s="79"/>
      <c r="R18" s="79"/>
      <c r="S18" s="79"/>
      <c r="T18" s="79"/>
      <c r="V18" s="67"/>
      <c r="W18" s="66"/>
      <c r="X18" s="2"/>
      <c r="Y18" s="67"/>
      <c r="Z18" s="66"/>
      <c r="AC18" s="66"/>
    </row>
    <row r="19" spans="1:29" ht="25.35" customHeight="1">
      <c r="A19" s="69">
        <v>7</v>
      </c>
      <c r="B19" s="69">
        <v>6</v>
      </c>
      <c r="C19" s="74" t="s">
        <v>192</v>
      </c>
      <c r="D19" s="73">
        <v>9322.59</v>
      </c>
      <c r="E19" s="72">
        <v>10976.06</v>
      </c>
      <c r="F19" s="76">
        <f>(D19-E19)/E19</f>
        <v>-0.15064330916558397</v>
      </c>
      <c r="G19" s="73">
        <v>1498</v>
      </c>
      <c r="H19" s="72">
        <v>79</v>
      </c>
      <c r="I19" s="72">
        <f t="shared" si="0"/>
        <v>18.962025316455698</v>
      </c>
      <c r="J19" s="72">
        <v>12</v>
      </c>
      <c r="K19" s="72">
        <v>2</v>
      </c>
      <c r="L19" s="73">
        <v>20871.25</v>
      </c>
      <c r="M19" s="73">
        <v>3364</v>
      </c>
      <c r="N19" s="71">
        <v>44617</v>
      </c>
      <c r="O19" s="70" t="s">
        <v>56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81"/>
      <c r="AA19" s="66"/>
      <c r="AB19" s="66"/>
    </row>
    <row r="20" spans="1:29" ht="25.35" customHeight="1">
      <c r="A20" s="69">
        <v>8</v>
      </c>
      <c r="B20" s="69">
        <v>4</v>
      </c>
      <c r="C20" s="74" t="s">
        <v>144</v>
      </c>
      <c r="D20" s="73">
        <v>9298.01</v>
      </c>
      <c r="E20" s="72">
        <v>14715.26</v>
      </c>
      <c r="F20" s="76">
        <f>(D20-E20)/E20</f>
        <v>-0.36813824560354352</v>
      </c>
      <c r="G20" s="73">
        <v>1898</v>
      </c>
      <c r="H20" s="72">
        <v>152</v>
      </c>
      <c r="I20" s="72">
        <f t="shared" si="0"/>
        <v>12.486842105263158</v>
      </c>
      <c r="J20" s="72">
        <v>14</v>
      </c>
      <c r="K20" s="72">
        <v>3</v>
      </c>
      <c r="L20" s="73">
        <v>53073.79</v>
      </c>
      <c r="M20" s="73">
        <v>10946</v>
      </c>
      <c r="N20" s="71">
        <v>44610</v>
      </c>
      <c r="O20" s="70" t="s">
        <v>50</v>
      </c>
      <c r="P20" s="67"/>
      <c r="Q20" s="79"/>
      <c r="R20" s="79"/>
      <c r="S20" s="79"/>
      <c r="T20" s="79"/>
      <c r="V20" s="67"/>
      <c r="W20" s="80"/>
      <c r="X20" s="81"/>
      <c r="Y20" s="80"/>
      <c r="Z20" s="81"/>
      <c r="AA20" s="2"/>
      <c r="AB20" s="66"/>
      <c r="AC20" s="66"/>
    </row>
    <row r="21" spans="1:29" ht="25.35" customHeight="1">
      <c r="A21" s="69">
        <v>9</v>
      </c>
      <c r="B21" s="69">
        <v>11</v>
      </c>
      <c r="C21" s="74" t="s">
        <v>205</v>
      </c>
      <c r="D21" s="73">
        <v>6126.42</v>
      </c>
      <c r="E21" s="72">
        <v>5893.95</v>
      </c>
      <c r="F21" s="76">
        <f>(D21-E21)/E21</f>
        <v>3.9442139821342266E-2</v>
      </c>
      <c r="G21" s="73">
        <v>907</v>
      </c>
      <c r="H21" s="72">
        <v>48</v>
      </c>
      <c r="I21" s="72">
        <f t="shared" si="0"/>
        <v>18.895833333333332</v>
      </c>
      <c r="J21" s="72">
        <v>6</v>
      </c>
      <c r="K21" s="72">
        <v>5</v>
      </c>
      <c r="L21" s="73">
        <v>148009.04999999999</v>
      </c>
      <c r="M21" s="73">
        <v>20656</v>
      </c>
      <c r="N21" s="71">
        <v>44596</v>
      </c>
      <c r="O21" s="70" t="s">
        <v>41</v>
      </c>
      <c r="P21" s="67"/>
      <c r="Q21" s="79"/>
      <c r="R21" s="79"/>
      <c r="S21" s="79"/>
      <c r="T21" s="79"/>
      <c r="V21" s="67"/>
      <c r="W21" s="80"/>
      <c r="X21" s="81"/>
      <c r="Y21" s="80"/>
      <c r="Z21" s="81"/>
      <c r="AA21" s="2"/>
      <c r="AB21" s="66"/>
      <c r="AC21" s="66"/>
    </row>
    <row r="22" spans="1:29" ht="25.35" customHeight="1">
      <c r="A22" s="69">
        <v>10</v>
      </c>
      <c r="B22" s="69" t="s">
        <v>58</v>
      </c>
      <c r="C22" s="74" t="s">
        <v>145</v>
      </c>
      <c r="D22" s="73">
        <v>6118.22</v>
      </c>
      <c r="E22" s="72" t="s">
        <v>36</v>
      </c>
      <c r="F22" s="72" t="s">
        <v>36</v>
      </c>
      <c r="G22" s="73">
        <v>839</v>
      </c>
      <c r="H22" s="72">
        <v>14</v>
      </c>
      <c r="I22" s="72">
        <f t="shared" si="0"/>
        <v>59.928571428571431</v>
      </c>
      <c r="J22" s="72">
        <v>11</v>
      </c>
      <c r="K22" s="72">
        <v>0</v>
      </c>
      <c r="L22" s="73">
        <v>6118.22</v>
      </c>
      <c r="M22" s="73">
        <v>839</v>
      </c>
      <c r="N22" s="71" t="s">
        <v>60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2"/>
      <c r="Z22" s="80"/>
      <c r="AA22" s="81"/>
      <c r="AB22" s="66"/>
    </row>
    <row r="23" spans="1:29" ht="25.35" customHeight="1">
      <c r="A23" s="45"/>
      <c r="B23" s="45"/>
      <c r="C23" s="56" t="s">
        <v>52</v>
      </c>
      <c r="D23" s="68">
        <f>SUM(D13:D22)</f>
        <v>257727.53000000003</v>
      </c>
      <c r="E23" s="68">
        <v>151257.18999999997</v>
      </c>
      <c r="F23" s="22">
        <f t="shared" ref="F23" si="1">(D23-E23)/E23</f>
        <v>0.70390267067634982</v>
      </c>
      <c r="G23" s="68">
        <f>SUM(G13:G22)</f>
        <v>41414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X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69">
        <v>7</v>
      </c>
      <c r="C25" s="74" t="s">
        <v>158</v>
      </c>
      <c r="D25" s="73">
        <v>4809.12</v>
      </c>
      <c r="E25" s="72">
        <v>7453.2</v>
      </c>
      <c r="F25" s="76">
        <f t="shared" ref="F25:F35" si="2">(D25-E25)/E25</f>
        <v>-0.35475768797295121</v>
      </c>
      <c r="G25" s="73">
        <v>776</v>
      </c>
      <c r="H25" s="72">
        <v>40</v>
      </c>
      <c r="I25" s="72">
        <f t="shared" ref="I25:I31" si="3">G25/H25</f>
        <v>19.399999999999999</v>
      </c>
      <c r="J25" s="72">
        <v>5</v>
      </c>
      <c r="K25" s="72">
        <v>4</v>
      </c>
      <c r="L25" s="73">
        <v>88348</v>
      </c>
      <c r="M25" s="73">
        <v>13790</v>
      </c>
      <c r="N25" s="71">
        <v>44603</v>
      </c>
      <c r="O25" s="70" t="s">
        <v>43</v>
      </c>
      <c r="P25" s="67"/>
      <c r="Q25" s="79"/>
      <c r="R25" s="79"/>
      <c r="S25" s="79"/>
      <c r="T25" s="79"/>
      <c r="U25" s="80"/>
      <c r="V25" s="80"/>
      <c r="W25" s="66"/>
      <c r="X25" s="81"/>
      <c r="Y25" s="2"/>
      <c r="Z25" s="81"/>
      <c r="AA25" s="80"/>
      <c r="AB25" s="66"/>
    </row>
    <row r="26" spans="1:29" ht="25.35" customHeight="1">
      <c r="A26" s="69">
        <v>12</v>
      </c>
      <c r="B26" s="69">
        <v>8</v>
      </c>
      <c r="C26" s="74" t="s">
        <v>65</v>
      </c>
      <c r="D26" s="73">
        <v>4784.1899999999996</v>
      </c>
      <c r="E26" s="72">
        <v>7141.22</v>
      </c>
      <c r="F26" s="76">
        <f t="shared" si="2"/>
        <v>-0.33005984971755536</v>
      </c>
      <c r="G26" s="73">
        <v>953</v>
      </c>
      <c r="H26" s="72">
        <v>82</v>
      </c>
      <c r="I26" s="72">
        <f t="shared" si="3"/>
        <v>11.621951219512194</v>
      </c>
      <c r="J26" s="72">
        <v>10</v>
      </c>
      <c r="K26" s="72">
        <v>4</v>
      </c>
      <c r="L26" s="73">
        <v>95943.05</v>
      </c>
      <c r="M26" s="73">
        <v>19677</v>
      </c>
      <c r="N26" s="71">
        <v>44603</v>
      </c>
      <c r="O26" s="70" t="s">
        <v>41</v>
      </c>
      <c r="P26" s="67"/>
      <c r="Q26" s="79"/>
      <c r="R26" s="79"/>
      <c r="S26" s="64"/>
      <c r="T26" s="79"/>
      <c r="V26" s="80"/>
      <c r="W26" s="80"/>
      <c r="X26" s="2"/>
      <c r="Y26" s="81"/>
      <c r="Z26" s="80"/>
      <c r="AA26" s="81"/>
      <c r="AB26" s="66"/>
      <c r="AC26" s="66"/>
    </row>
    <row r="27" spans="1:29" ht="25.35" customHeight="1">
      <c r="A27" s="69">
        <v>13</v>
      </c>
      <c r="B27" s="69">
        <v>14</v>
      </c>
      <c r="C27" s="74" t="s">
        <v>171</v>
      </c>
      <c r="D27" s="73">
        <v>3209.51</v>
      </c>
      <c r="E27" s="73">
        <v>3736.81</v>
      </c>
      <c r="F27" s="76">
        <f t="shared" si="2"/>
        <v>-0.14110966305485154</v>
      </c>
      <c r="G27" s="73">
        <v>602</v>
      </c>
      <c r="H27" s="72">
        <v>31</v>
      </c>
      <c r="I27" s="72">
        <f t="shared" si="3"/>
        <v>19.419354838709676</v>
      </c>
      <c r="J27" s="72">
        <v>5</v>
      </c>
      <c r="K27" s="72">
        <v>15</v>
      </c>
      <c r="L27" s="73">
        <v>212715</v>
      </c>
      <c r="M27" s="73">
        <v>42291</v>
      </c>
      <c r="N27" s="71">
        <v>44526</v>
      </c>
      <c r="O27" s="70" t="s">
        <v>43</v>
      </c>
      <c r="P27" s="67"/>
      <c r="Q27" s="79"/>
      <c r="R27" s="79"/>
      <c r="S27" s="64"/>
      <c r="T27" s="79"/>
      <c r="V27" s="80"/>
      <c r="W27" s="80"/>
      <c r="X27" s="2"/>
      <c r="Y27" s="81"/>
      <c r="Z27" s="80"/>
      <c r="AA27" s="81"/>
      <c r="AB27" s="66"/>
      <c r="AC27" s="66"/>
    </row>
    <row r="28" spans="1:29" ht="25.35" customHeight="1">
      <c r="A28" s="69">
        <v>14</v>
      </c>
      <c r="B28" s="69">
        <v>10</v>
      </c>
      <c r="C28" s="74" t="s">
        <v>159</v>
      </c>
      <c r="D28" s="73">
        <v>2737.81</v>
      </c>
      <c r="E28" s="72">
        <v>6664.93</v>
      </c>
      <c r="F28" s="76">
        <f t="shared" si="2"/>
        <v>-0.58922149219871778</v>
      </c>
      <c r="G28" s="73">
        <v>396</v>
      </c>
      <c r="H28" s="72">
        <v>21</v>
      </c>
      <c r="I28" s="72">
        <f t="shared" si="3"/>
        <v>18.857142857142858</v>
      </c>
      <c r="J28" s="72">
        <v>4</v>
      </c>
      <c r="K28" s="72">
        <v>4</v>
      </c>
      <c r="L28" s="73">
        <v>110517</v>
      </c>
      <c r="M28" s="73">
        <v>15499</v>
      </c>
      <c r="N28" s="71">
        <v>44603</v>
      </c>
      <c r="O28" s="70" t="s">
        <v>37</v>
      </c>
      <c r="P28" s="67"/>
      <c r="Q28" s="79"/>
      <c r="R28" s="79"/>
      <c r="S28" s="64"/>
      <c r="T28" s="79"/>
      <c r="V28" s="80"/>
      <c r="W28" s="80"/>
      <c r="X28" s="2"/>
      <c r="Y28" s="81"/>
      <c r="Z28" s="80"/>
      <c r="AA28" s="81"/>
      <c r="AB28" s="66"/>
      <c r="AC28" s="66"/>
    </row>
    <row r="29" spans="1:29" ht="25.35" customHeight="1">
      <c r="A29" s="69">
        <v>15</v>
      </c>
      <c r="B29" s="69">
        <v>12</v>
      </c>
      <c r="C29" s="74" t="s">
        <v>74</v>
      </c>
      <c r="D29" s="73">
        <v>2593.4699999999998</v>
      </c>
      <c r="E29" s="72">
        <v>4909.17</v>
      </c>
      <c r="F29" s="76">
        <f t="shared" si="2"/>
        <v>-0.47170906690947761</v>
      </c>
      <c r="G29" s="73">
        <v>412</v>
      </c>
      <c r="H29" s="72">
        <v>31</v>
      </c>
      <c r="I29" s="72">
        <f t="shared" si="3"/>
        <v>13.290322580645162</v>
      </c>
      <c r="J29" s="72">
        <v>7</v>
      </c>
      <c r="K29" s="72">
        <v>2</v>
      </c>
      <c r="L29" s="73">
        <v>7890</v>
      </c>
      <c r="M29" s="73">
        <v>1352</v>
      </c>
      <c r="N29" s="71">
        <v>44617</v>
      </c>
      <c r="O29" s="70" t="s">
        <v>37</v>
      </c>
      <c r="P29" s="67"/>
      <c r="Q29" s="79"/>
      <c r="R29" s="79"/>
      <c r="S29" s="79"/>
      <c r="T29" s="79"/>
      <c r="V29" s="62"/>
      <c r="W29" s="62"/>
      <c r="X29" s="2"/>
      <c r="Y29" s="62"/>
      <c r="Z29" s="80"/>
      <c r="AA29" s="81"/>
      <c r="AB29" s="66"/>
      <c r="AC29" s="66"/>
    </row>
    <row r="30" spans="1:29" ht="25.35" customHeight="1">
      <c r="A30" s="69">
        <v>16</v>
      </c>
      <c r="B30" s="69">
        <v>9</v>
      </c>
      <c r="C30" s="74" t="s">
        <v>164</v>
      </c>
      <c r="D30" s="73">
        <v>2005.92</v>
      </c>
      <c r="E30" s="72">
        <v>6949.12</v>
      </c>
      <c r="F30" s="76">
        <f t="shared" si="2"/>
        <v>-0.71134186774728314</v>
      </c>
      <c r="G30" s="73">
        <v>299</v>
      </c>
      <c r="H30" s="72">
        <v>36</v>
      </c>
      <c r="I30" s="72">
        <f t="shared" si="3"/>
        <v>8.3055555555555554</v>
      </c>
      <c r="J30" s="72">
        <v>6</v>
      </c>
      <c r="K30" s="72">
        <v>2</v>
      </c>
      <c r="L30" s="73">
        <v>8955</v>
      </c>
      <c r="M30" s="73">
        <v>1373</v>
      </c>
      <c r="N30" s="71">
        <v>44617</v>
      </c>
      <c r="O30" s="70" t="s">
        <v>84</v>
      </c>
      <c r="P30" s="67"/>
      <c r="Q30" s="79"/>
      <c r="R30" s="79"/>
      <c r="S30" s="79"/>
      <c r="T30" s="79"/>
      <c r="W30" s="80"/>
      <c r="X30" s="2"/>
      <c r="Y30" s="81"/>
      <c r="Z30" s="80"/>
      <c r="AA30" s="81"/>
      <c r="AB30" s="66"/>
      <c r="AC30" s="66"/>
    </row>
    <row r="31" spans="1:29" ht="25.35" customHeight="1">
      <c r="A31" s="69">
        <v>17</v>
      </c>
      <c r="B31" s="69">
        <v>19</v>
      </c>
      <c r="C31" s="74" t="s">
        <v>62</v>
      </c>
      <c r="D31" s="73">
        <v>1775.49</v>
      </c>
      <c r="E31" s="72">
        <v>2256.75</v>
      </c>
      <c r="F31" s="76">
        <f t="shared" si="2"/>
        <v>-0.21325357261548686</v>
      </c>
      <c r="G31" s="73">
        <v>344</v>
      </c>
      <c r="H31" s="72">
        <v>18</v>
      </c>
      <c r="I31" s="72">
        <f t="shared" si="3"/>
        <v>19.111111111111111</v>
      </c>
      <c r="J31" s="72">
        <v>3</v>
      </c>
      <c r="K31" s="72">
        <v>9</v>
      </c>
      <c r="L31" s="73">
        <v>180088</v>
      </c>
      <c r="M31" s="73">
        <v>35268</v>
      </c>
      <c r="N31" s="71">
        <v>44568</v>
      </c>
      <c r="O31" s="70" t="s">
        <v>39</v>
      </c>
      <c r="P31" s="67"/>
      <c r="Q31" s="79"/>
      <c r="R31" s="79"/>
      <c r="S31" s="79"/>
      <c r="T31" s="79"/>
      <c r="V31" s="80"/>
      <c r="W31" s="80"/>
      <c r="X31" s="2"/>
      <c r="Y31" s="81"/>
      <c r="Z31" s="80"/>
      <c r="AA31" s="81"/>
      <c r="AB31" s="66"/>
      <c r="AC31" s="66"/>
    </row>
    <row r="32" spans="1:29" ht="25.35" customHeight="1">
      <c r="A32" s="69">
        <v>18</v>
      </c>
      <c r="B32" s="69">
        <v>13</v>
      </c>
      <c r="C32" s="74" t="s">
        <v>183</v>
      </c>
      <c r="D32" s="73">
        <v>1672.13</v>
      </c>
      <c r="E32" s="72">
        <v>3853.21</v>
      </c>
      <c r="F32" s="76">
        <f t="shared" si="2"/>
        <v>-0.56604233872537435</v>
      </c>
      <c r="G32" s="73">
        <v>316</v>
      </c>
      <c r="H32" s="72" t="s">
        <v>36</v>
      </c>
      <c r="I32" s="72" t="s">
        <v>36</v>
      </c>
      <c r="J32" s="72">
        <v>3</v>
      </c>
      <c r="K32" s="72">
        <v>10</v>
      </c>
      <c r="L32" s="73">
        <v>618098.84</v>
      </c>
      <c r="M32" s="73">
        <v>87062</v>
      </c>
      <c r="N32" s="71">
        <v>44561</v>
      </c>
      <c r="O32" s="70" t="s">
        <v>184</v>
      </c>
      <c r="P32" s="67"/>
      <c r="Q32" s="79"/>
      <c r="R32" s="79"/>
      <c r="S32" s="79"/>
      <c r="T32" s="79"/>
      <c r="U32" s="67"/>
      <c r="V32" s="67"/>
      <c r="W32" s="67"/>
      <c r="X32" s="66"/>
      <c r="Y32" s="2"/>
      <c r="Z32" s="67"/>
      <c r="AC32" s="66"/>
    </row>
    <row r="33" spans="1:29" ht="25.35" customHeight="1">
      <c r="A33" s="69">
        <v>19</v>
      </c>
      <c r="B33" s="69">
        <v>16</v>
      </c>
      <c r="C33" s="74" t="s">
        <v>163</v>
      </c>
      <c r="D33" s="73">
        <v>1533.04</v>
      </c>
      <c r="E33" s="72">
        <v>2833.01</v>
      </c>
      <c r="F33" s="76">
        <f t="shared" si="2"/>
        <v>-0.45886530580548607</v>
      </c>
      <c r="G33" s="73">
        <v>250</v>
      </c>
      <c r="H33" s="72">
        <v>13</v>
      </c>
      <c r="I33" s="72">
        <f>G33/H33</f>
        <v>19.23076923076923</v>
      </c>
      <c r="J33" s="72">
        <v>3</v>
      </c>
      <c r="K33" s="72">
        <v>3</v>
      </c>
      <c r="L33" s="73">
        <v>14415</v>
      </c>
      <c r="M33" s="73">
        <v>2170</v>
      </c>
      <c r="N33" s="71">
        <v>44610</v>
      </c>
      <c r="O33" s="70" t="s">
        <v>39</v>
      </c>
      <c r="P33" s="67"/>
      <c r="Q33" s="79"/>
      <c r="R33" s="79"/>
      <c r="S33" s="79"/>
      <c r="T33" s="79"/>
      <c r="V33" s="80"/>
      <c r="W33" s="80"/>
      <c r="X33" s="81"/>
      <c r="Y33" s="80"/>
      <c r="Z33" s="81"/>
      <c r="AA33" s="2"/>
      <c r="AB33" s="66"/>
      <c r="AC33" s="66"/>
    </row>
    <row r="34" spans="1:29" ht="25.35" customHeight="1">
      <c r="A34" s="69">
        <v>20</v>
      </c>
      <c r="B34" s="69">
        <v>17</v>
      </c>
      <c r="C34" s="74" t="s">
        <v>172</v>
      </c>
      <c r="D34" s="73">
        <v>1488</v>
      </c>
      <c r="E34" s="72">
        <v>2375</v>
      </c>
      <c r="F34" s="76">
        <f t="shared" si="2"/>
        <v>-0.37347368421052629</v>
      </c>
      <c r="G34" s="73">
        <v>294</v>
      </c>
      <c r="H34" s="72" t="s">
        <v>36</v>
      </c>
      <c r="I34" s="72" t="s">
        <v>36</v>
      </c>
      <c r="J34" s="72">
        <v>4</v>
      </c>
      <c r="K34" s="72">
        <v>5</v>
      </c>
      <c r="L34" s="73">
        <v>45844</v>
      </c>
      <c r="M34" s="73">
        <v>9273</v>
      </c>
      <c r="N34" s="71">
        <v>44596</v>
      </c>
      <c r="O34" s="70" t="s">
        <v>47</v>
      </c>
      <c r="P34" s="67"/>
      <c r="Q34" s="79"/>
      <c r="R34" s="79"/>
      <c r="S34" s="79"/>
      <c r="T34" s="79"/>
      <c r="V34" s="67"/>
      <c r="W34" s="80"/>
      <c r="X34" s="81"/>
      <c r="Y34" s="80"/>
      <c r="Z34" s="81"/>
      <c r="AA34" s="2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284336.20999999996</v>
      </c>
      <c r="E35" s="68">
        <v>184072.35</v>
      </c>
      <c r="F35" s="22">
        <f t="shared" si="2"/>
        <v>0.5446981037619173</v>
      </c>
      <c r="G35" s="68">
        <f t="shared" ref="G35" si="4">SUM(G23:G34)</f>
        <v>46056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 t="s">
        <v>58</v>
      </c>
      <c r="C37" s="74" t="s">
        <v>48</v>
      </c>
      <c r="D37" s="73">
        <v>1331.67</v>
      </c>
      <c r="E37" s="72" t="s">
        <v>36</v>
      </c>
      <c r="F37" s="72" t="s">
        <v>36</v>
      </c>
      <c r="G37" s="73">
        <v>279</v>
      </c>
      <c r="H37" s="72">
        <v>4</v>
      </c>
      <c r="I37" s="72">
        <f>G37/H37</f>
        <v>69.75</v>
      </c>
      <c r="J37" s="72">
        <v>4</v>
      </c>
      <c r="K37" s="72">
        <v>0</v>
      </c>
      <c r="L37" s="73">
        <v>1332</v>
      </c>
      <c r="M37" s="73">
        <v>279</v>
      </c>
      <c r="N37" s="71" t="s">
        <v>60</v>
      </c>
      <c r="O37" s="70" t="s">
        <v>43</v>
      </c>
      <c r="P37" s="67"/>
      <c r="Q37" s="79"/>
      <c r="R37" s="79"/>
      <c r="S37" s="79"/>
      <c r="T37" s="79"/>
      <c r="U37" s="79"/>
      <c r="V37" s="79"/>
      <c r="W37" s="79"/>
      <c r="X37" s="2"/>
      <c r="Y37" s="81"/>
      <c r="Z37" s="81"/>
      <c r="AA37" s="66"/>
      <c r="AB37" s="66"/>
    </row>
    <row r="38" spans="1:29" ht="25.35" customHeight="1">
      <c r="A38" s="69">
        <v>22</v>
      </c>
      <c r="B38" s="69">
        <v>18</v>
      </c>
      <c r="C38" s="74" t="s">
        <v>213</v>
      </c>
      <c r="D38" s="73">
        <v>633.48</v>
      </c>
      <c r="E38" s="73">
        <v>2335.4499999999998</v>
      </c>
      <c r="F38" s="76">
        <f>(D38-E38)/E38</f>
        <v>-0.72875462972874605</v>
      </c>
      <c r="G38" s="73">
        <v>112</v>
      </c>
      <c r="H38" s="72">
        <v>8</v>
      </c>
      <c r="I38" s="72">
        <f>G38/H38</f>
        <v>14</v>
      </c>
      <c r="J38" s="72">
        <v>2</v>
      </c>
      <c r="K38" s="72">
        <v>12</v>
      </c>
      <c r="L38" s="73">
        <v>797093.03</v>
      </c>
      <c r="M38" s="73">
        <v>115869</v>
      </c>
      <c r="N38" s="71">
        <v>44547</v>
      </c>
      <c r="O38" s="70" t="s">
        <v>142</v>
      </c>
      <c r="P38" s="67"/>
      <c r="Q38" s="79"/>
      <c r="R38" s="79"/>
      <c r="S38" s="79"/>
      <c r="T38" s="79"/>
      <c r="U38" s="79"/>
      <c r="V38" s="79"/>
      <c r="W38" s="79"/>
      <c r="X38" s="2"/>
      <c r="Y38" s="81"/>
      <c r="Z38" s="81"/>
      <c r="AA38" s="66"/>
      <c r="AB38" s="66"/>
    </row>
    <row r="39" spans="1:29" ht="25.35" customHeight="1">
      <c r="A39" s="69">
        <v>23</v>
      </c>
      <c r="B39" s="69" t="s">
        <v>34</v>
      </c>
      <c r="C39" s="74" t="s">
        <v>214</v>
      </c>
      <c r="D39" s="73">
        <v>614.9</v>
      </c>
      <c r="E39" s="72" t="s">
        <v>36</v>
      </c>
      <c r="F39" s="72" t="s">
        <v>36</v>
      </c>
      <c r="G39" s="73">
        <v>81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614.9</v>
      </c>
      <c r="M39" s="73">
        <v>81</v>
      </c>
      <c r="N39" s="71">
        <v>44624</v>
      </c>
      <c r="O39" s="70" t="s">
        <v>215</v>
      </c>
      <c r="P39" s="67"/>
      <c r="Q39" s="79"/>
      <c r="R39" s="79"/>
      <c r="S39" s="79"/>
      <c r="T39" s="80"/>
      <c r="U39" s="80"/>
      <c r="V39" s="80"/>
      <c r="W39" s="80"/>
      <c r="X39" s="2"/>
      <c r="Y39" s="81"/>
      <c r="Z39" s="80"/>
      <c r="AA39" s="66"/>
      <c r="AB39" s="66"/>
    </row>
    <row r="40" spans="1:29" ht="25.35" customHeight="1">
      <c r="A40" s="69">
        <v>24</v>
      </c>
      <c r="B40" s="69">
        <v>23</v>
      </c>
      <c r="C40" s="74" t="s">
        <v>160</v>
      </c>
      <c r="D40" s="73">
        <v>512</v>
      </c>
      <c r="E40" s="72">
        <v>1498</v>
      </c>
      <c r="F40" s="76">
        <f t="shared" ref="F40:F45" si="5">(D40-E40)/E40</f>
        <v>-0.65821094793057411</v>
      </c>
      <c r="G40" s="73">
        <v>74</v>
      </c>
      <c r="H40" s="72" t="s">
        <v>36</v>
      </c>
      <c r="I40" s="72" t="s">
        <v>36</v>
      </c>
      <c r="J40" s="72">
        <v>2</v>
      </c>
      <c r="K40" s="72">
        <v>8</v>
      </c>
      <c r="L40" s="73">
        <v>50442</v>
      </c>
      <c r="M40" s="73">
        <v>8896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</row>
    <row r="41" spans="1:29" ht="25.35" customHeight="1">
      <c r="A41" s="69">
        <v>25</v>
      </c>
      <c r="B41" s="69">
        <v>24</v>
      </c>
      <c r="C41" s="74" t="s">
        <v>148</v>
      </c>
      <c r="D41" s="73">
        <v>454</v>
      </c>
      <c r="E41" s="72">
        <v>1322</v>
      </c>
      <c r="F41" s="76">
        <f t="shared" si="5"/>
        <v>-0.65658093797276851</v>
      </c>
      <c r="G41" s="73">
        <v>79</v>
      </c>
      <c r="H41" s="72">
        <v>4</v>
      </c>
      <c r="I41" s="72">
        <f>G41/H41</f>
        <v>19.75</v>
      </c>
      <c r="J41" s="72">
        <v>2</v>
      </c>
      <c r="K41" s="72">
        <v>6</v>
      </c>
      <c r="L41" s="73">
        <v>25478.78</v>
      </c>
      <c r="M41" s="73">
        <v>4244</v>
      </c>
      <c r="N41" s="71">
        <v>44589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</row>
    <row r="42" spans="1:29" ht="25.35" customHeight="1">
      <c r="A42" s="69">
        <v>26</v>
      </c>
      <c r="B42" s="69">
        <v>26</v>
      </c>
      <c r="C42" s="74" t="s">
        <v>68</v>
      </c>
      <c r="D42" s="73">
        <v>344</v>
      </c>
      <c r="E42" s="72">
        <v>661</v>
      </c>
      <c r="F42" s="76">
        <f t="shared" si="5"/>
        <v>-0.4795763993948563</v>
      </c>
      <c r="G42" s="73">
        <v>69</v>
      </c>
      <c r="H42" s="72" t="s">
        <v>36</v>
      </c>
      <c r="I42" s="72" t="s">
        <v>36</v>
      </c>
      <c r="J42" s="72">
        <v>3</v>
      </c>
      <c r="K42" s="72">
        <v>4</v>
      </c>
      <c r="L42" s="73">
        <v>15221</v>
      </c>
      <c r="M42" s="73">
        <v>2484</v>
      </c>
      <c r="N42" s="71">
        <v>44603</v>
      </c>
      <c r="O42" s="70" t="s">
        <v>47</v>
      </c>
      <c r="P42" s="67"/>
      <c r="Q42" s="79"/>
      <c r="R42" s="79"/>
      <c r="S42" s="79"/>
      <c r="T42" s="79"/>
      <c r="U42" s="64"/>
      <c r="V42" s="80"/>
      <c r="W42" s="80"/>
      <c r="X42" s="81"/>
      <c r="Y42" s="66"/>
      <c r="Z42" s="81"/>
      <c r="AA42" s="2"/>
      <c r="AB42" s="66"/>
      <c r="AC42" s="66"/>
    </row>
    <row r="43" spans="1:29" ht="25.35" customHeight="1">
      <c r="A43" s="69">
        <v>27</v>
      </c>
      <c r="B43" s="69">
        <v>20</v>
      </c>
      <c r="C43" s="74" t="s">
        <v>70</v>
      </c>
      <c r="D43" s="73">
        <v>263.39999999999998</v>
      </c>
      <c r="E43" s="73">
        <v>1763.06</v>
      </c>
      <c r="F43" s="76">
        <f t="shared" si="5"/>
        <v>-0.8506006602157612</v>
      </c>
      <c r="G43" s="73">
        <v>55</v>
      </c>
      <c r="H43" s="72">
        <v>14</v>
      </c>
      <c r="I43" s="72">
        <f>G43/H43</f>
        <v>3.9285714285714284</v>
      </c>
      <c r="J43" s="72">
        <v>2</v>
      </c>
      <c r="K43" s="72">
        <v>11</v>
      </c>
      <c r="L43" s="73">
        <v>317078</v>
      </c>
      <c r="M43" s="73">
        <v>64345</v>
      </c>
      <c r="N43" s="71">
        <v>44554</v>
      </c>
      <c r="O43" s="70" t="s">
        <v>37</v>
      </c>
      <c r="P43" s="67"/>
      <c r="Q43" s="79"/>
      <c r="R43" s="79"/>
      <c r="S43" s="79"/>
      <c r="T43" s="79"/>
      <c r="U43" s="79"/>
      <c r="V43" s="79"/>
      <c r="W43" s="80"/>
      <c r="X43" s="81"/>
      <c r="Y43" s="66"/>
      <c r="Z43" s="81"/>
      <c r="AA43" s="2"/>
      <c r="AB43" s="66"/>
    </row>
    <row r="44" spans="1:29" ht="25.35" customHeight="1">
      <c r="A44" s="69">
        <v>28</v>
      </c>
      <c r="B44" s="82">
        <v>22</v>
      </c>
      <c r="C44" s="74" t="s">
        <v>223</v>
      </c>
      <c r="D44" s="73">
        <v>171</v>
      </c>
      <c r="E44" s="72">
        <v>1506</v>
      </c>
      <c r="F44" s="76">
        <f t="shared" si="5"/>
        <v>-0.88645418326693226</v>
      </c>
      <c r="G44" s="73">
        <v>42</v>
      </c>
      <c r="H44" s="72">
        <v>3</v>
      </c>
      <c r="I44" s="72">
        <f>G44/H44</f>
        <v>14</v>
      </c>
      <c r="J44" s="72">
        <v>2</v>
      </c>
      <c r="K44" s="72">
        <v>2</v>
      </c>
      <c r="L44" s="73">
        <v>1677</v>
      </c>
      <c r="M44" s="73">
        <v>323</v>
      </c>
      <c r="N44" s="71">
        <v>44617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1"/>
      <c r="X44" s="2"/>
      <c r="Y44" s="81"/>
      <c r="Z44" s="80"/>
      <c r="AA44" s="66"/>
      <c r="AB44" s="66"/>
    </row>
    <row r="45" spans="1:29" ht="25.35" customHeight="1">
      <c r="A45" s="69">
        <v>29</v>
      </c>
      <c r="B45" s="69">
        <v>21</v>
      </c>
      <c r="C45" s="74" t="s">
        <v>207</v>
      </c>
      <c r="D45" s="73">
        <v>93</v>
      </c>
      <c r="E45" s="72">
        <v>1573.2</v>
      </c>
      <c r="F45" s="76">
        <f t="shared" si="5"/>
        <v>-0.940884820747521</v>
      </c>
      <c r="G45" s="73">
        <v>20</v>
      </c>
      <c r="H45" s="72">
        <v>1</v>
      </c>
      <c r="I45" s="72">
        <f>G45/H45</f>
        <v>20</v>
      </c>
      <c r="J45" s="72">
        <v>1</v>
      </c>
      <c r="K45" s="72">
        <v>7</v>
      </c>
      <c r="L45" s="73">
        <v>67149</v>
      </c>
      <c r="M45" s="73">
        <v>10317</v>
      </c>
      <c r="N45" s="71">
        <v>44582</v>
      </c>
      <c r="O45" s="70" t="s">
        <v>43</v>
      </c>
      <c r="P45" s="67"/>
      <c r="Q45" s="79"/>
      <c r="R45" s="79"/>
      <c r="S45" s="79"/>
      <c r="T45" s="79"/>
      <c r="U45" s="80"/>
      <c r="V45" s="80"/>
      <c r="W45" s="80"/>
      <c r="X45" s="81"/>
      <c r="Y45" s="66"/>
      <c r="Z45" s="81"/>
      <c r="AA45" s="2"/>
      <c r="AB45" s="66"/>
      <c r="AC45" s="66"/>
    </row>
    <row r="46" spans="1:29" ht="25.35" customHeight="1">
      <c r="A46" s="69">
        <v>30</v>
      </c>
      <c r="B46" s="75" t="s">
        <v>36</v>
      </c>
      <c r="C46" s="74" t="s">
        <v>224</v>
      </c>
      <c r="D46" s="73">
        <v>89</v>
      </c>
      <c r="E46" s="72" t="s">
        <v>36</v>
      </c>
      <c r="F46" s="72" t="s">
        <v>36</v>
      </c>
      <c r="G46" s="73">
        <v>13</v>
      </c>
      <c r="H46" s="72">
        <v>1</v>
      </c>
      <c r="I46" s="72">
        <f>G46/H46</f>
        <v>13</v>
      </c>
      <c r="J46" s="72">
        <v>1</v>
      </c>
      <c r="K46" s="72" t="s">
        <v>36</v>
      </c>
      <c r="L46" s="73">
        <v>11824.86</v>
      </c>
      <c r="M46" s="73">
        <v>2487</v>
      </c>
      <c r="N46" s="71">
        <v>44421</v>
      </c>
      <c r="O46" s="70" t="s">
        <v>50</v>
      </c>
      <c r="P46" s="11"/>
      <c r="Q46" s="79"/>
      <c r="R46" s="79"/>
      <c r="S46" s="81"/>
      <c r="T46" s="81"/>
      <c r="U46" s="81"/>
      <c r="V46" s="81"/>
      <c r="W46" s="80"/>
      <c r="X46" s="2"/>
      <c r="Y46" s="81"/>
      <c r="Z46" s="81"/>
      <c r="AA46" s="66"/>
      <c r="AB46" s="66"/>
    </row>
    <row r="47" spans="1:29" ht="25.2" customHeight="1">
      <c r="A47" s="45"/>
      <c r="B47" s="45"/>
      <c r="C47" s="56" t="s">
        <v>90</v>
      </c>
      <c r="D47" s="68">
        <f>SUM(D35:D46)</f>
        <v>288842.65999999997</v>
      </c>
      <c r="E47" s="68">
        <v>192795.54000000004</v>
      </c>
      <c r="F47" s="22">
        <f t="shared" ref="F47" si="6">(D47-E47)/E47</f>
        <v>0.4981812338604924</v>
      </c>
      <c r="G47" s="68">
        <f t="shared" ref="G47" si="7">SUM(G35:G46)</f>
        <v>46880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28" ht="25.35" customHeight="1">
      <c r="A49" s="69">
        <v>31</v>
      </c>
      <c r="B49" s="25">
        <v>36</v>
      </c>
      <c r="C49" s="74" t="s">
        <v>93</v>
      </c>
      <c r="D49" s="73">
        <v>61</v>
      </c>
      <c r="E49" s="72">
        <v>14</v>
      </c>
      <c r="F49" s="76">
        <f>(D49-E49)/E49</f>
        <v>3.3571428571428572</v>
      </c>
      <c r="G49" s="73">
        <v>9</v>
      </c>
      <c r="H49" s="72">
        <v>11</v>
      </c>
      <c r="I49" s="72">
        <f>G49/H49</f>
        <v>0.81818181818181823</v>
      </c>
      <c r="J49" s="72">
        <v>1</v>
      </c>
      <c r="K49" s="72" t="s">
        <v>36</v>
      </c>
      <c r="L49" s="73">
        <v>50160</v>
      </c>
      <c r="M49" s="73">
        <v>8590</v>
      </c>
      <c r="N49" s="71">
        <v>44512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81"/>
      <c r="Y49" s="66"/>
      <c r="Z49" s="81"/>
      <c r="AA49" s="2"/>
      <c r="AB49" s="66"/>
    </row>
    <row r="50" spans="1:28" ht="25.35" customHeight="1">
      <c r="A50" s="45"/>
      <c r="B50" s="45"/>
      <c r="C50" s="56" t="s">
        <v>113</v>
      </c>
      <c r="D50" s="68">
        <f>SUM(D47:D49)</f>
        <v>288903.65999999997</v>
      </c>
      <c r="E50" s="68">
        <v>193118.54000000004</v>
      </c>
      <c r="F50" s="22">
        <f>(D50-E50)/E50</f>
        <v>0.49599132222105613</v>
      </c>
      <c r="G50" s="68">
        <f t="shared" ref="G50" si="8">SUM(G47:G49)</f>
        <v>46889</v>
      </c>
      <c r="H50" s="68"/>
      <c r="I50" s="47"/>
      <c r="J50" s="46"/>
      <c r="K50" s="48"/>
      <c r="L50" s="49"/>
      <c r="M50" s="53"/>
      <c r="N50" s="50"/>
      <c r="O50" s="58"/>
      <c r="R50" s="67"/>
    </row>
    <row r="51" spans="1:28" ht="23.1" customHeight="1">
      <c r="W51" s="4"/>
    </row>
    <row r="52" spans="1:28" ht="17.25" customHeight="1"/>
    <row r="63" spans="1:28">
      <c r="R63" s="67"/>
    </row>
    <row r="68" spans="16:16">
      <c r="P68" s="6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D39" sqref="D39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19" width="11.5546875" style="65" customWidth="1"/>
    <col min="20" max="20" width="8.33203125" style="65" customWidth="1"/>
    <col min="21" max="21" width="12.33203125" style="65" customWidth="1"/>
    <col min="22" max="22" width="12" style="65" bestFit="1" customWidth="1"/>
    <col min="23" max="23" width="14.88671875" style="65" customWidth="1"/>
    <col min="24" max="24" width="11.88671875" style="65" bestFit="1" customWidth="1"/>
    <col min="25" max="25" width="14.44140625" style="65" bestFit="1" customWidth="1"/>
    <col min="26" max="26" width="13.664062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657</v>
      </c>
      <c r="F1" s="34"/>
      <c r="G1" s="34"/>
      <c r="H1" s="34"/>
      <c r="I1" s="34"/>
    </row>
    <row r="2" spans="1:29" ht="19.5" customHeight="1">
      <c r="E2" s="34" t="s">
        <v>658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W5" s="4"/>
    </row>
    <row r="6" spans="1:29">
      <c r="A6" s="105"/>
      <c r="B6" s="105"/>
      <c r="C6" s="108"/>
      <c r="D6" s="36" t="s">
        <v>655</v>
      </c>
      <c r="E6" s="36" t="s">
        <v>647</v>
      </c>
      <c r="F6" s="108"/>
      <c r="G6" s="108" t="s">
        <v>655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W8" s="4"/>
    </row>
    <row r="9" spans="1:29" ht="15" customHeight="1">
      <c r="A9" s="104"/>
      <c r="B9" s="104"/>
      <c r="C9" s="107" t="s">
        <v>17</v>
      </c>
      <c r="D9" s="98"/>
      <c r="E9" s="98"/>
      <c r="F9" s="107" t="s">
        <v>18</v>
      </c>
      <c r="G9" s="98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W9" s="66"/>
      <c r="X9" s="67"/>
      <c r="Y9" s="67"/>
      <c r="Z9" s="66"/>
    </row>
    <row r="10" spans="1:29">
      <c r="A10" s="105"/>
      <c r="B10" s="105"/>
      <c r="C10" s="108"/>
      <c r="D10" s="36" t="s">
        <v>656</v>
      </c>
      <c r="E10" s="36" t="s">
        <v>648</v>
      </c>
      <c r="F10" s="108"/>
      <c r="G10" s="36" t="s">
        <v>656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W10" s="66"/>
      <c r="X10" s="67"/>
      <c r="Y10" s="67"/>
      <c r="Z10" s="66"/>
    </row>
    <row r="11" spans="1:29">
      <c r="A11" s="105"/>
      <c r="B11" s="105"/>
      <c r="C11" s="108"/>
      <c r="D11" s="99" t="s">
        <v>31</v>
      </c>
      <c r="E11" s="36" t="s">
        <v>31</v>
      </c>
      <c r="F11" s="108"/>
      <c r="G11" s="99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4"/>
      <c r="X11" s="67"/>
      <c r="Y11" s="67"/>
      <c r="Z11" s="66"/>
    </row>
    <row r="12" spans="1:29" ht="15.6" customHeight="1" thickBot="1">
      <c r="A12" s="105"/>
      <c r="B12" s="106"/>
      <c r="C12" s="109"/>
      <c r="D12" s="100"/>
      <c r="E12" s="37" t="s">
        <v>15</v>
      </c>
      <c r="F12" s="109"/>
      <c r="G12" s="100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4"/>
      <c r="X12" s="66"/>
      <c r="Y12" s="2"/>
      <c r="Z12" s="66"/>
    </row>
    <row r="13" spans="1:29" ht="25.35" customHeight="1">
      <c r="A13" s="69">
        <v>1</v>
      </c>
      <c r="B13" s="69" t="s">
        <v>34</v>
      </c>
      <c r="C13" s="74" t="s">
        <v>652</v>
      </c>
      <c r="D13" s="73">
        <v>433188.32</v>
      </c>
      <c r="E13" s="72" t="s">
        <v>36</v>
      </c>
      <c r="F13" s="72" t="s">
        <v>36</v>
      </c>
      <c r="G13" s="73">
        <v>75623</v>
      </c>
      <c r="H13" s="72">
        <v>722</v>
      </c>
      <c r="I13" s="72">
        <f t="shared" ref="I13:I22" si="0">G13/H13</f>
        <v>104.7409972299169</v>
      </c>
      <c r="J13" s="72">
        <v>32</v>
      </c>
      <c r="K13" s="72">
        <v>1</v>
      </c>
      <c r="L13" s="73">
        <v>450847</v>
      </c>
      <c r="M13" s="73">
        <v>78899</v>
      </c>
      <c r="N13" s="71">
        <v>44743</v>
      </c>
      <c r="O13" s="70" t="s">
        <v>37</v>
      </c>
      <c r="P13" s="67"/>
      <c r="Q13" s="79"/>
      <c r="R13" s="79"/>
      <c r="S13" s="79"/>
      <c r="T13" s="79"/>
      <c r="V13" s="66"/>
      <c r="W13" s="2"/>
      <c r="X13" s="67"/>
      <c r="Y13" s="2"/>
      <c r="Z13" s="66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638</v>
      </c>
      <c r="D14" s="73">
        <v>72245.63</v>
      </c>
      <c r="E14" s="72">
        <v>64329.24</v>
      </c>
      <c r="F14" s="76">
        <f>(D14-E14)/E14</f>
        <v>0.12306052426548188</v>
      </c>
      <c r="G14" s="73">
        <v>9423</v>
      </c>
      <c r="H14" s="72">
        <v>332</v>
      </c>
      <c r="I14" s="72">
        <f t="shared" si="0"/>
        <v>28.382530120481928</v>
      </c>
      <c r="J14" s="72">
        <v>13</v>
      </c>
      <c r="K14" s="72">
        <v>2</v>
      </c>
      <c r="L14" s="73">
        <v>154683.32</v>
      </c>
      <c r="M14" s="73">
        <v>23435</v>
      </c>
      <c r="N14" s="71">
        <v>44736</v>
      </c>
      <c r="O14" s="70" t="s">
        <v>639</v>
      </c>
      <c r="P14" s="67"/>
      <c r="Q14" s="79"/>
      <c r="R14" s="79"/>
      <c r="S14" s="64"/>
      <c r="T14" s="79"/>
      <c r="U14" s="66"/>
      <c r="V14" s="66"/>
      <c r="W14" s="2"/>
      <c r="X14" s="80"/>
      <c r="Y14" s="81"/>
      <c r="Z14" s="80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641</v>
      </c>
      <c r="D15" s="73">
        <v>50589.18</v>
      </c>
      <c r="E15" s="72">
        <v>48155.99</v>
      </c>
      <c r="F15" s="76">
        <f>(D15-E15)/E15</f>
        <v>5.0527255280184299E-2</v>
      </c>
      <c r="G15" s="73">
        <v>7555</v>
      </c>
      <c r="H15" s="72">
        <v>230</v>
      </c>
      <c r="I15" s="72">
        <f t="shared" si="0"/>
        <v>32.847826086956523</v>
      </c>
      <c r="J15" s="72">
        <v>15</v>
      </c>
      <c r="K15" s="72">
        <v>2</v>
      </c>
      <c r="L15" s="73">
        <v>115561.33</v>
      </c>
      <c r="M15" s="73">
        <v>16970</v>
      </c>
      <c r="N15" s="71">
        <v>44736</v>
      </c>
      <c r="O15" s="70" t="s">
        <v>56</v>
      </c>
      <c r="P15" s="67"/>
      <c r="Q15" s="79"/>
      <c r="R15" s="79"/>
      <c r="S15" s="64"/>
      <c r="T15" s="79"/>
      <c r="U15" s="66"/>
      <c r="V15" s="66"/>
      <c r="W15" s="2"/>
      <c r="X15" s="80"/>
      <c r="Y15" s="81"/>
      <c r="Z15" s="80"/>
      <c r="AA15" s="66"/>
      <c r="AB15" s="81"/>
      <c r="AC15" s="66"/>
    </row>
    <row r="16" spans="1:29" ht="25.35" customHeight="1">
      <c r="A16" s="69">
        <v>4</v>
      </c>
      <c r="B16" s="69">
        <v>6</v>
      </c>
      <c r="C16" s="74" t="s">
        <v>38</v>
      </c>
      <c r="D16" s="73">
        <v>25699.83</v>
      </c>
      <c r="E16" s="72">
        <v>17048.669999999998</v>
      </c>
      <c r="F16" s="76">
        <f>(D16-E16)/E16</f>
        <v>0.50743899670766135</v>
      </c>
      <c r="G16" s="73">
        <v>3742</v>
      </c>
      <c r="H16" s="72">
        <v>101</v>
      </c>
      <c r="I16" s="72">
        <f t="shared" si="0"/>
        <v>37.049504950495049</v>
      </c>
      <c r="J16" s="72">
        <v>10</v>
      </c>
      <c r="K16" s="72">
        <v>6</v>
      </c>
      <c r="L16" s="73">
        <v>265046</v>
      </c>
      <c r="M16" s="73">
        <v>39393</v>
      </c>
      <c r="N16" s="71">
        <v>44708</v>
      </c>
      <c r="O16" s="70" t="s">
        <v>39</v>
      </c>
      <c r="P16" s="79"/>
      <c r="Q16" s="79"/>
      <c r="S16" s="67"/>
      <c r="T16" s="66"/>
      <c r="U16" s="2"/>
      <c r="V16" s="2"/>
      <c r="W16" s="2"/>
      <c r="X16" s="66"/>
      <c r="Y16" s="67"/>
      <c r="Z16" s="66"/>
    </row>
    <row r="17" spans="1:29" ht="25.35" customHeight="1">
      <c r="A17" s="69">
        <v>5</v>
      </c>
      <c r="B17" s="69">
        <v>3</v>
      </c>
      <c r="C17" s="74" t="s">
        <v>651</v>
      </c>
      <c r="D17" s="73">
        <v>24674.77</v>
      </c>
      <c r="E17" s="72">
        <v>20808.259999999998</v>
      </c>
      <c r="F17" s="76">
        <f>(D17-E17)/E17</f>
        <v>0.18581611340880988</v>
      </c>
      <c r="G17" s="73">
        <v>3671</v>
      </c>
      <c r="H17" s="72">
        <v>155</v>
      </c>
      <c r="I17" s="72">
        <f t="shared" si="0"/>
        <v>23.683870967741935</v>
      </c>
      <c r="J17" s="72">
        <v>15</v>
      </c>
      <c r="K17" s="72">
        <v>2</v>
      </c>
      <c r="L17" s="73">
        <v>45483</v>
      </c>
      <c r="M17" s="73">
        <v>6985</v>
      </c>
      <c r="N17" s="71">
        <v>44736</v>
      </c>
      <c r="O17" s="70" t="s">
        <v>37</v>
      </c>
      <c r="P17" s="67"/>
      <c r="Q17" s="79"/>
      <c r="R17" s="79"/>
      <c r="S17" s="79"/>
      <c r="T17" s="79"/>
      <c r="V17" s="2"/>
      <c r="W17" s="2"/>
      <c r="X17" s="67"/>
      <c r="Y17" s="66"/>
      <c r="Z17" s="66"/>
      <c r="AA17" s="2"/>
      <c r="AB17" s="66"/>
      <c r="AC17" s="67"/>
    </row>
    <row r="18" spans="1:29" ht="25.35" customHeight="1">
      <c r="A18" s="69">
        <v>6</v>
      </c>
      <c r="B18" s="69" t="s">
        <v>58</v>
      </c>
      <c r="C18" s="74" t="s">
        <v>653</v>
      </c>
      <c r="D18" s="73">
        <v>18255.63</v>
      </c>
      <c r="E18" s="72" t="s">
        <v>36</v>
      </c>
      <c r="F18" s="72" t="s">
        <v>36</v>
      </c>
      <c r="G18" s="73">
        <v>2408</v>
      </c>
      <c r="H18" s="72">
        <v>10</v>
      </c>
      <c r="I18" s="72">
        <f t="shared" si="0"/>
        <v>240.8</v>
      </c>
      <c r="J18" s="72">
        <v>9</v>
      </c>
      <c r="K18" s="72">
        <v>0</v>
      </c>
      <c r="L18" s="73">
        <v>18256</v>
      </c>
      <c r="M18" s="73">
        <v>2408</v>
      </c>
      <c r="N18" s="71" t="s">
        <v>60</v>
      </c>
      <c r="O18" s="70" t="s">
        <v>43</v>
      </c>
      <c r="P18" s="67"/>
      <c r="Q18" s="79"/>
      <c r="R18" s="79"/>
      <c r="S18" s="64"/>
      <c r="T18" s="79"/>
      <c r="U18" s="66"/>
      <c r="V18" s="66"/>
      <c r="W18" s="2"/>
      <c r="X18" s="80"/>
      <c r="Y18" s="66"/>
      <c r="Z18" s="80"/>
      <c r="AA18" s="81"/>
      <c r="AB18" s="66"/>
      <c r="AC18" s="81"/>
    </row>
    <row r="19" spans="1:29" ht="25.35" customHeight="1">
      <c r="A19" s="69">
        <v>7</v>
      </c>
      <c r="B19" s="69">
        <v>4</v>
      </c>
      <c r="C19" s="74" t="s">
        <v>35</v>
      </c>
      <c r="D19" s="73">
        <v>17020.099999999999</v>
      </c>
      <c r="E19" s="72">
        <v>18411.62</v>
      </c>
      <c r="F19" s="76">
        <f>(D19-E19)/E19</f>
        <v>-7.5578357580701777E-2</v>
      </c>
      <c r="G19" s="73">
        <v>2559</v>
      </c>
      <c r="H19" s="72">
        <v>115</v>
      </c>
      <c r="I19" s="72">
        <f t="shared" si="0"/>
        <v>22.252173913043478</v>
      </c>
      <c r="J19" s="72">
        <v>11</v>
      </c>
      <c r="K19" s="72">
        <v>4</v>
      </c>
      <c r="L19" s="73">
        <v>172378</v>
      </c>
      <c r="M19" s="73">
        <v>26507</v>
      </c>
      <c r="N19" s="71">
        <v>44722</v>
      </c>
      <c r="O19" s="70" t="s">
        <v>37</v>
      </c>
      <c r="P19" s="67"/>
      <c r="Q19" s="79"/>
      <c r="R19" s="79"/>
      <c r="S19" s="64"/>
      <c r="T19" s="79"/>
      <c r="U19" s="66"/>
      <c r="V19" s="66"/>
      <c r="W19" s="2"/>
      <c r="X19" s="80"/>
      <c r="Y19" s="66"/>
      <c r="Z19" s="80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59</v>
      </c>
      <c r="D20" s="73">
        <v>4978.8</v>
      </c>
      <c r="E20" s="72">
        <v>16249.59</v>
      </c>
      <c r="F20" s="76">
        <f>(D20-E20)/E20</f>
        <v>-0.69360457710009915</v>
      </c>
      <c r="G20" s="73">
        <v>1024</v>
      </c>
      <c r="H20" s="72">
        <v>118</v>
      </c>
      <c r="I20" s="72">
        <f t="shared" si="0"/>
        <v>8.6779661016949152</v>
      </c>
      <c r="J20" s="72">
        <v>11</v>
      </c>
      <c r="K20" s="72">
        <v>3</v>
      </c>
      <c r="L20" s="73">
        <v>66060</v>
      </c>
      <c r="M20" s="73">
        <v>14928</v>
      </c>
      <c r="N20" s="71">
        <v>44729</v>
      </c>
      <c r="O20" s="70" t="s">
        <v>43</v>
      </c>
      <c r="P20" s="67"/>
      <c r="Q20" s="79"/>
      <c r="R20" s="66"/>
      <c r="S20" s="66"/>
      <c r="T20" s="81"/>
      <c r="V20" s="67"/>
      <c r="W20" s="66"/>
      <c r="Y20" s="2"/>
      <c r="Z20" s="66"/>
    </row>
    <row r="21" spans="1:29" ht="25.35" customHeight="1">
      <c r="A21" s="69">
        <v>9</v>
      </c>
      <c r="B21" s="69">
        <v>12</v>
      </c>
      <c r="C21" s="74" t="s">
        <v>42</v>
      </c>
      <c r="D21" s="73">
        <v>3531.29</v>
      </c>
      <c r="E21" s="72">
        <v>3528.81</v>
      </c>
      <c r="F21" s="76">
        <f>(D21-E21)/E21</f>
        <v>7.0278649176351755E-4</v>
      </c>
      <c r="G21" s="73">
        <v>517</v>
      </c>
      <c r="H21" s="72">
        <v>21</v>
      </c>
      <c r="I21" s="72">
        <f t="shared" si="0"/>
        <v>24.61904761904762</v>
      </c>
      <c r="J21" s="72">
        <v>4</v>
      </c>
      <c r="K21" s="72">
        <v>9</v>
      </c>
      <c r="L21" s="73">
        <v>424604</v>
      </c>
      <c r="M21" s="73">
        <v>60043</v>
      </c>
      <c r="N21" s="71">
        <v>44687</v>
      </c>
      <c r="O21" s="70" t="s">
        <v>43</v>
      </c>
      <c r="P21" s="67"/>
      <c r="Q21" s="79"/>
      <c r="R21" s="66"/>
      <c r="S21" s="66"/>
      <c r="T21" s="81"/>
      <c r="V21" s="67"/>
      <c r="W21" s="66"/>
      <c r="Y21" s="2"/>
      <c r="Z21" s="66"/>
    </row>
    <row r="22" spans="1:29" ht="25.35" customHeight="1">
      <c r="A22" s="69">
        <v>10</v>
      </c>
      <c r="B22" s="69">
        <v>11</v>
      </c>
      <c r="C22" s="74" t="s">
        <v>44</v>
      </c>
      <c r="D22" s="73">
        <v>2509.4699999999998</v>
      </c>
      <c r="E22" s="72">
        <v>3615.49</v>
      </c>
      <c r="F22" s="76">
        <f>(D22-E22)/E22</f>
        <v>-0.30591150853687882</v>
      </c>
      <c r="G22" s="73">
        <v>550</v>
      </c>
      <c r="H22" s="72">
        <v>28</v>
      </c>
      <c r="I22" s="72">
        <f t="shared" si="0"/>
        <v>19.642857142857142</v>
      </c>
      <c r="J22" s="72">
        <v>5</v>
      </c>
      <c r="K22" s="72">
        <v>14</v>
      </c>
      <c r="L22" s="73">
        <v>417759</v>
      </c>
      <c r="M22" s="73">
        <v>81902</v>
      </c>
      <c r="N22" s="71">
        <v>44652</v>
      </c>
      <c r="O22" s="70" t="s">
        <v>39</v>
      </c>
      <c r="P22" s="67"/>
      <c r="Q22" s="79"/>
      <c r="R22" s="66"/>
      <c r="S22" s="66"/>
      <c r="T22" s="81"/>
      <c r="V22" s="67"/>
      <c r="W22" s="66"/>
      <c r="Y22" s="2"/>
      <c r="Z22" s="66"/>
    </row>
    <row r="23" spans="1:29" ht="25.35" customHeight="1">
      <c r="A23" s="45"/>
      <c r="B23" s="45"/>
      <c r="C23" s="56" t="s">
        <v>52</v>
      </c>
      <c r="D23" s="68">
        <f>SUM(D13:D22)</f>
        <v>652693.02</v>
      </c>
      <c r="E23" s="68">
        <v>219219.09</v>
      </c>
      <c r="F23" s="22">
        <f>(D23-E23)/E23</f>
        <v>1.977354846240809</v>
      </c>
      <c r="G23" s="68">
        <f t="shared" ref="G23" si="1">SUM(G13:G22)</f>
        <v>107072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W23" s="67"/>
      <c r="X23" s="66"/>
      <c r="Z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W24" s="67"/>
      <c r="X24" s="67"/>
    </row>
    <row r="25" spans="1:29" ht="25.35" customHeight="1">
      <c r="A25" s="69">
        <v>11</v>
      </c>
      <c r="B25" s="69">
        <v>9</v>
      </c>
      <c r="C25" s="74" t="s">
        <v>40</v>
      </c>
      <c r="D25" s="73">
        <v>1236.8900000000001</v>
      </c>
      <c r="E25" s="72">
        <v>5089.6899999999996</v>
      </c>
      <c r="F25" s="76">
        <f>(D25-E25)/E25</f>
        <v>-0.75698126997911452</v>
      </c>
      <c r="G25" s="73">
        <v>279</v>
      </c>
      <c r="H25" s="72">
        <v>28</v>
      </c>
      <c r="I25" s="72">
        <f t="shared" ref="I25:I34" si="2">G25/H25</f>
        <v>9.9642857142857135</v>
      </c>
      <c r="J25" s="72">
        <v>5</v>
      </c>
      <c r="K25" s="72">
        <v>5</v>
      </c>
      <c r="L25" s="73">
        <v>68166.37</v>
      </c>
      <c r="M25" s="73">
        <v>16012</v>
      </c>
      <c r="N25" s="71">
        <v>44715</v>
      </c>
      <c r="O25" s="70" t="s">
        <v>41</v>
      </c>
      <c r="P25" s="67"/>
      <c r="Q25" s="79"/>
      <c r="R25" s="66"/>
      <c r="S25" s="66"/>
      <c r="T25" s="81"/>
      <c r="U25" s="81"/>
      <c r="V25" s="81"/>
      <c r="W25" s="66"/>
      <c r="X25" s="66"/>
      <c r="Y25" s="2"/>
      <c r="Z25" s="66"/>
    </row>
    <row r="26" spans="1:29" ht="25.35" customHeight="1">
      <c r="A26" s="69">
        <v>12</v>
      </c>
      <c r="B26" s="82">
        <v>10</v>
      </c>
      <c r="C26" s="74" t="s">
        <v>45</v>
      </c>
      <c r="D26" s="73">
        <v>1093.67</v>
      </c>
      <c r="E26" s="72">
        <v>3757.75</v>
      </c>
      <c r="F26" s="76">
        <f>(D26-E26)/E26</f>
        <v>-0.70895615727496508</v>
      </c>
      <c r="G26" s="73">
        <v>240</v>
      </c>
      <c r="H26" s="72">
        <v>23</v>
      </c>
      <c r="I26" s="72">
        <f t="shared" si="2"/>
        <v>10.434782608695652</v>
      </c>
      <c r="J26" s="72">
        <v>3</v>
      </c>
      <c r="K26" s="72">
        <v>16</v>
      </c>
      <c r="L26" s="73">
        <v>207072</v>
      </c>
      <c r="M26" s="73">
        <v>42064</v>
      </c>
      <c r="N26" s="71">
        <v>44638</v>
      </c>
      <c r="O26" s="70" t="s">
        <v>37</v>
      </c>
      <c r="P26" s="67"/>
      <c r="Q26" s="79"/>
      <c r="R26" s="66"/>
      <c r="S26" s="66"/>
      <c r="T26" s="81"/>
      <c r="U26" s="81"/>
      <c r="V26" s="81"/>
      <c r="W26" s="2"/>
      <c r="X26" s="66"/>
      <c r="Y26" s="2"/>
      <c r="Z26" s="66"/>
    </row>
    <row r="27" spans="1:29" ht="25.35" customHeight="1">
      <c r="A27" s="69">
        <v>13</v>
      </c>
      <c r="B27" s="75" t="s">
        <v>36</v>
      </c>
      <c r="C27" s="74" t="s">
        <v>112</v>
      </c>
      <c r="D27" s="73">
        <v>400</v>
      </c>
      <c r="E27" s="72" t="s">
        <v>36</v>
      </c>
      <c r="F27" s="72" t="s">
        <v>36</v>
      </c>
      <c r="G27" s="73">
        <v>80</v>
      </c>
      <c r="H27" s="72">
        <v>1</v>
      </c>
      <c r="I27" s="72">
        <f t="shared" si="2"/>
        <v>80</v>
      </c>
      <c r="J27" s="72">
        <v>1</v>
      </c>
      <c r="K27" s="72" t="s">
        <v>36</v>
      </c>
      <c r="L27" s="73">
        <v>5354</v>
      </c>
      <c r="M27" s="73">
        <v>852</v>
      </c>
      <c r="N27" s="71">
        <v>44687</v>
      </c>
      <c r="O27" s="70" t="s">
        <v>84</v>
      </c>
      <c r="P27" s="11"/>
      <c r="Q27" s="79"/>
      <c r="R27" s="79"/>
      <c r="S27" s="64"/>
      <c r="T27" s="81"/>
      <c r="U27" s="81"/>
      <c r="V27" s="81"/>
      <c r="W27" s="80"/>
      <c r="X27" s="80"/>
      <c r="Y27" s="81"/>
      <c r="Z27" s="2"/>
      <c r="AA27" s="66"/>
      <c r="AB27" s="66"/>
      <c r="AC27" s="81"/>
    </row>
    <row r="28" spans="1:29" ht="25.35" customHeight="1">
      <c r="A28" s="69">
        <v>14</v>
      </c>
      <c r="B28" s="69">
        <v>20</v>
      </c>
      <c r="C28" s="74" t="s">
        <v>49</v>
      </c>
      <c r="D28" s="73">
        <v>377.2</v>
      </c>
      <c r="E28" s="72">
        <v>365.5</v>
      </c>
      <c r="F28" s="76">
        <f>(D28-E28)/E28</f>
        <v>3.2010943912448672E-2</v>
      </c>
      <c r="G28" s="73">
        <v>149</v>
      </c>
      <c r="H28" s="72">
        <v>14</v>
      </c>
      <c r="I28" s="72">
        <f t="shared" si="2"/>
        <v>10.642857142857142</v>
      </c>
      <c r="J28" s="72">
        <v>3</v>
      </c>
      <c r="K28" s="72">
        <v>6</v>
      </c>
      <c r="L28" s="73">
        <v>32374.07</v>
      </c>
      <c r="M28" s="73">
        <v>7775</v>
      </c>
      <c r="N28" s="71">
        <v>44708</v>
      </c>
      <c r="O28" s="70" t="s">
        <v>50</v>
      </c>
      <c r="P28" s="67"/>
      <c r="Q28" s="79"/>
      <c r="R28" s="79"/>
      <c r="S28" s="79"/>
      <c r="T28" s="79"/>
      <c r="U28" s="80"/>
      <c r="V28" s="81"/>
      <c r="W28" s="81"/>
      <c r="X28" s="80"/>
      <c r="Y28" s="80"/>
      <c r="Z28" s="66"/>
    </row>
    <row r="29" spans="1:29" ht="25.35" customHeight="1">
      <c r="A29" s="69">
        <v>15</v>
      </c>
      <c r="B29" s="82">
        <v>22</v>
      </c>
      <c r="C29" s="74" t="s">
        <v>61</v>
      </c>
      <c r="D29" s="73">
        <v>349.2</v>
      </c>
      <c r="E29" s="72">
        <v>333</v>
      </c>
      <c r="F29" s="76">
        <f>(D29-E29)/E29</f>
        <v>4.8648648648648617E-2</v>
      </c>
      <c r="G29" s="73">
        <v>69</v>
      </c>
      <c r="H29" s="72">
        <v>5</v>
      </c>
      <c r="I29" s="72">
        <f t="shared" si="2"/>
        <v>13.8</v>
      </c>
      <c r="J29" s="72">
        <v>2</v>
      </c>
      <c r="K29" s="72">
        <v>10</v>
      </c>
      <c r="L29" s="73">
        <v>25310.28</v>
      </c>
      <c r="M29" s="73">
        <v>4300</v>
      </c>
      <c r="N29" s="71">
        <v>44680</v>
      </c>
      <c r="O29" s="70" t="s">
        <v>50</v>
      </c>
      <c r="P29" s="67"/>
      <c r="Q29" s="79"/>
      <c r="R29" s="79"/>
      <c r="S29" s="79"/>
      <c r="T29" s="79"/>
      <c r="U29" s="80"/>
      <c r="V29" s="81"/>
      <c r="W29" s="81"/>
      <c r="X29" s="80"/>
      <c r="Y29" s="80"/>
      <c r="Z29" s="66"/>
    </row>
    <row r="30" spans="1:29" ht="25.35" customHeight="1">
      <c r="A30" s="69">
        <v>16</v>
      </c>
      <c r="B30" s="82">
        <v>13</v>
      </c>
      <c r="C30" s="74" t="s">
        <v>636</v>
      </c>
      <c r="D30" s="73">
        <v>221</v>
      </c>
      <c r="E30" s="72">
        <v>2353.84</v>
      </c>
      <c r="F30" s="76">
        <f>(D30-E30)/E30</f>
        <v>-0.90611086564932197</v>
      </c>
      <c r="G30" s="73">
        <v>62</v>
      </c>
      <c r="H30" s="72">
        <v>5</v>
      </c>
      <c r="I30" s="72">
        <f t="shared" si="2"/>
        <v>12.4</v>
      </c>
      <c r="J30" s="72">
        <v>2</v>
      </c>
      <c r="K30" s="72">
        <v>3</v>
      </c>
      <c r="L30" s="73">
        <v>14282.35</v>
      </c>
      <c r="M30" s="73">
        <v>2626</v>
      </c>
      <c r="N30" s="71">
        <v>44729</v>
      </c>
      <c r="O30" s="70" t="s">
        <v>50</v>
      </c>
      <c r="P30" s="67"/>
      <c r="Q30" s="79"/>
      <c r="R30" s="79"/>
      <c r="S30" s="64"/>
      <c r="T30" s="79"/>
      <c r="V30" s="80"/>
      <c r="W30" s="81"/>
      <c r="X30" s="80"/>
      <c r="Y30" s="66"/>
      <c r="Z30" s="2"/>
      <c r="AA30" s="66"/>
      <c r="AB30" s="81"/>
      <c r="AC30" s="66"/>
    </row>
    <row r="31" spans="1:29" ht="25.35" customHeight="1">
      <c r="A31" s="69">
        <v>17</v>
      </c>
      <c r="B31" s="72" t="s">
        <v>36</v>
      </c>
      <c r="C31" s="74" t="s">
        <v>87</v>
      </c>
      <c r="D31" s="73">
        <v>218.5</v>
      </c>
      <c r="E31" s="72" t="s">
        <v>36</v>
      </c>
      <c r="F31" s="72" t="s">
        <v>36</v>
      </c>
      <c r="G31" s="73">
        <v>100</v>
      </c>
      <c r="H31" s="72">
        <v>6</v>
      </c>
      <c r="I31" s="72">
        <f t="shared" si="2"/>
        <v>16.666666666666668</v>
      </c>
      <c r="J31" s="72">
        <v>1</v>
      </c>
      <c r="K31" s="72" t="s">
        <v>36</v>
      </c>
      <c r="L31" s="73">
        <v>26750.54</v>
      </c>
      <c r="M31" s="73">
        <v>6450</v>
      </c>
      <c r="N31" s="71">
        <v>44414</v>
      </c>
      <c r="O31" s="70" t="s">
        <v>41</v>
      </c>
      <c r="P31" s="64"/>
      <c r="Q31" s="79"/>
      <c r="S31" s="80"/>
      <c r="T31" s="80"/>
      <c r="U31" s="80"/>
      <c r="V31" s="66"/>
      <c r="W31" s="81"/>
      <c r="X31" s="2"/>
      <c r="Y31" s="66"/>
      <c r="Z31" s="80"/>
    </row>
    <row r="32" spans="1:29" ht="25.35" customHeight="1">
      <c r="A32" s="69">
        <v>18</v>
      </c>
      <c r="B32" s="69">
        <v>15</v>
      </c>
      <c r="C32" s="74" t="s">
        <v>48</v>
      </c>
      <c r="D32" s="73">
        <v>173.6</v>
      </c>
      <c r="E32" s="72">
        <v>1061.3699999999999</v>
      </c>
      <c r="F32" s="76">
        <f>(D32-E32)/E32</f>
        <v>-0.83643781150776819</v>
      </c>
      <c r="G32" s="73">
        <v>33</v>
      </c>
      <c r="H32" s="72">
        <v>2</v>
      </c>
      <c r="I32" s="72">
        <f t="shared" si="2"/>
        <v>16.5</v>
      </c>
      <c r="J32" s="72">
        <v>1</v>
      </c>
      <c r="K32" s="72">
        <v>17</v>
      </c>
      <c r="L32" s="73">
        <v>286968</v>
      </c>
      <c r="M32" s="73">
        <v>57790</v>
      </c>
      <c r="N32" s="71">
        <v>44631</v>
      </c>
      <c r="O32" s="70" t="s">
        <v>43</v>
      </c>
      <c r="P32" s="64"/>
      <c r="Q32" s="79"/>
      <c r="R32" s="66"/>
      <c r="S32" s="80"/>
      <c r="T32" s="80"/>
      <c r="U32" s="66"/>
      <c r="V32" s="81"/>
      <c r="W32" s="2"/>
      <c r="X32" s="66"/>
      <c r="Y32" s="81"/>
      <c r="Z32" s="66"/>
    </row>
    <row r="33" spans="1:29" ht="25.35" customHeight="1">
      <c r="A33" s="69">
        <v>19</v>
      </c>
      <c r="B33" s="72" t="s">
        <v>36</v>
      </c>
      <c r="C33" s="74" t="s">
        <v>85</v>
      </c>
      <c r="D33" s="73">
        <v>137.5</v>
      </c>
      <c r="E33" s="72" t="s">
        <v>36</v>
      </c>
      <c r="F33" s="72" t="s">
        <v>36</v>
      </c>
      <c r="G33" s="73">
        <v>55</v>
      </c>
      <c r="H33" s="72">
        <v>6</v>
      </c>
      <c r="I33" s="72">
        <f t="shared" si="2"/>
        <v>9.1666666666666661</v>
      </c>
      <c r="J33" s="72">
        <v>1</v>
      </c>
      <c r="K33" s="72" t="s">
        <v>36</v>
      </c>
      <c r="L33" s="73">
        <v>19132.79</v>
      </c>
      <c r="M33" s="73">
        <v>4124</v>
      </c>
      <c r="N33" s="71">
        <v>44533</v>
      </c>
      <c r="O33" s="70" t="s">
        <v>41</v>
      </c>
      <c r="P33" s="79"/>
      <c r="Q33" s="79"/>
      <c r="R33" s="79"/>
      <c r="S33" s="80"/>
      <c r="T33" s="80"/>
      <c r="U33" s="81"/>
      <c r="W33" s="66"/>
      <c r="Z33" s="81"/>
    </row>
    <row r="34" spans="1:29" ht="25.35" customHeight="1">
      <c r="A34" s="69">
        <v>20</v>
      </c>
      <c r="B34" s="75" t="s">
        <v>36</v>
      </c>
      <c r="C34" s="74" t="s">
        <v>83</v>
      </c>
      <c r="D34" s="73">
        <v>95</v>
      </c>
      <c r="E34" s="72" t="s">
        <v>36</v>
      </c>
      <c r="F34" s="72" t="s">
        <v>36</v>
      </c>
      <c r="G34" s="73">
        <v>38</v>
      </c>
      <c r="H34" s="72">
        <v>6</v>
      </c>
      <c r="I34" s="72">
        <f t="shared" si="2"/>
        <v>6.333333333333333</v>
      </c>
      <c r="J34" s="72">
        <v>1</v>
      </c>
      <c r="K34" s="72" t="s">
        <v>36</v>
      </c>
      <c r="L34" s="73">
        <v>36597</v>
      </c>
      <c r="M34" s="73">
        <v>7215</v>
      </c>
      <c r="N34" s="71">
        <v>44589</v>
      </c>
      <c r="O34" s="70" t="s">
        <v>84</v>
      </c>
      <c r="P34" s="64"/>
      <c r="Q34" s="79"/>
      <c r="R34" s="66"/>
      <c r="S34" s="80"/>
      <c r="T34" s="80"/>
      <c r="U34" s="2"/>
      <c r="V34" s="66"/>
      <c r="W34" s="81"/>
      <c r="X34" s="66"/>
      <c r="Y34" s="81"/>
      <c r="Z34" s="66"/>
    </row>
    <row r="35" spans="1:29" ht="25.2" customHeight="1">
      <c r="A35" s="45"/>
      <c r="B35" s="45"/>
      <c r="C35" s="56" t="s">
        <v>66</v>
      </c>
      <c r="D35" s="68">
        <f>SUM(D23:D34)</f>
        <v>656995.57999999996</v>
      </c>
      <c r="E35" s="68">
        <v>233363.95999999996</v>
      </c>
      <c r="F35" s="22">
        <f t="shared" ref="F35" si="3">(D35-E35)/E35</f>
        <v>1.8153258112349484</v>
      </c>
      <c r="G35" s="68">
        <f t="shared" ref="G35" si="4">SUM(G23:G34)</f>
        <v>108177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X36" s="67"/>
      <c r="Z36" s="67"/>
    </row>
    <row r="37" spans="1:29" ht="25.35" customHeight="1">
      <c r="A37" s="69">
        <v>21</v>
      </c>
      <c r="B37" s="72" t="s">
        <v>36</v>
      </c>
      <c r="C37" s="74" t="s">
        <v>86</v>
      </c>
      <c r="D37" s="73">
        <v>81.5</v>
      </c>
      <c r="E37" s="72" t="s">
        <v>36</v>
      </c>
      <c r="F37" s="72" t="s">
        <v>36</v>
      </c>
      <c r="G37" s="73">
        <v>36</v>
      </c>
      <c r="H37" s="72">
        <v>6</v>
      </c>
      <c r="I37" s="72">
        <f>G37/H37</f>
        <v>6</v>
      </c>
      <c r="J37" s="72">
        <v>1</v>
      </c>
      <c r="K37" s="72" t="s">
        <v>36</v>
      </c>
      <c r="L37" s="73">
        <v>7042.44</v>
      </c>
      <c r="M37" s="73">
        <v>1885</v>
      </c>
      <c r="N37" s="71">
        <v>44386</v>
      </c>
      <c r="O37" s="70" t="s">
        <v>41</v>
      </c>
      <c r="P37" s="67"/>
      <c r="Q37" s="79"/>
      <c r="R37" s="79"/>
      <c r="S37" s="64"/>
      <c r="T37" s="79"/>
      <c r="V37" s="2"/>
      <c r="W37" s="80"/>
      <c r="X37" s="80"/>
      <c r="Y37" s="81"/>
      <c r="Z37" s="80"/>
      <c r="AA37" s="66"/>
      <c r="AB37" s="80"/>
      <c r="AC37" s="66"/>
    </row>
    <row r="38" spans="1:29" ht="25.35" customHeight="1">
      <c r="A38" s="69">
        <v>22</v>
      </c>
      <c r="B38" s="69">
        <v>8</v>
      </c>
      <c r="C38" s="74" t="s">
        <v>51</v>
      </c>
      <c r="D38" s="73">
        <v>55</v>
      </c>
      <c r="E38" s="72">
        <v>7709.87</v>
      </c>
      <c r="F38" s="76">
        <f>(D38-E38)/E38</f>
        <v>-0.99286628698019552</v>
      </c>
      <c r="G38" s="73">
        <v>15</v>
      </c>
      <c r="H38" s="72">
        <v>4</v>
      </c>
      <c r="I38" s="72">
        <f>G38/H38</f>
        <v>3.75</v>
      </c>
      <c r="J38" s="72">
        <v>2</v>
      </c>
      <c r="K38" s="72">
        <v>13</v>
      </c>
      <c r="L38" s="73">
        <v>185835.42</v>
      </c>
      <c r="M38" s="73">
        <v>45717</v>
      </c>
      <c r="N38" s="71">
        <v>44659</v>
      </c>
      <c r="O38" s="70" t="s">
        <v>41</v>
      </c>
      <c r="P38" s="67"/>
      <c r="Q38" s="79"/>
      <c r="R38" s="79"/>
      <c r="S38" s="64"/>
      <c r="T38" s="81"/>
      <c r="U38" s="81"/>
      <c r="V38" s="66"/>
      <c r="W38" s="2"/>
      <c r="X38" s="81"/>
      <c r="Y38" s="66"/>
      <c r="Z38" s="80"/>
      <c r="AA38" s="81"/>
      <c r="AB38" s="66"/>
      <c r="AC38" s="81"/>
    </row>
    <row r="39" spans="1:29" ht="25.35" customHeight="1">
      <c r="A39" s="45"/>
      <c r="B39" s="45"/>
      <c r="C39" s="56" t="s">
        <v>654</v>
      </c>
      <c r="D39" s="68">
        <f>SUM(D35:D38)</f>
        <v>657132.07999999996</v>
      </c>
      <c r="E39" s="68">
        <v>234630.95999999996</v>
      </c>
      <c r="F39" s="22">
        <f>(D39-E39)/E39</f>
        <v>1.8007049027119015</v>
      </c>
      <c r="G39" s="68">
        <f>SUM(G35:G38)</f>
        <v>108228</v>
      </c>
      <c r="H39" s="68"/>
      <c r="I39" s="47"/>
      <c r="J39" s="46"/>
      <c r="K39" s="48"/>
      <c r="L39" s="49"/>
      <c r="M39" s="53"/>
      <c r="N39" s="50"/>
      <c r="O39" s="58"/>
      <c r="R39" s="67"/>
      <c r="U39" s="67"/>
      <c r="X39" s="67"/>
      <c r="Z39" s="67"/>
    </row>
    <row r="40" spans="1:29" ht="23.1" customHeight="1">
      <c r="Z40" s="4"/>
    </row>
    <row r="41" spans="1:29" ht="17.25" customHeight="1"/>
    <row r="52" spans="16:18">
      <c r="R52" s="67"/>
    </row>
    <row r="57" spans="16:18">
      <c r="P57" s="67"/>
    </row>
    <row r="61" spans="16:18" ht="12" customHeight="1"/>
    <row r="71" spans="21:26">
      <c r="U71" s="67"/>
      <c r="X71" s="67"/>
      <c r="Z71" s="67"/>
    </row>
  </sheetData>
  <sortState xmlns:xlrd2="http://schemas.microsoft.com/office/spreadsheetml/2017/richdata2" ref="B13:O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8.44140625" style="65" customWidth="1"/>
    <col min="18" max="18" width="7.33203125" style="65" customWidth="1"/>
    <col min="19" max="19" width="15" style="65" customWidth="1"/>
    <col min="20" max="20" width="20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4.44140625" style="65" bestFit="1" customWidth="1"/>
    <col min="25" max="25" width="14.88671875" style="65" customWidth="1"/>
    <col min="26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225</v>
      </c>
      <c r="F1" s="34"/>
      <c r="G1" s="34"/>
      <c r="H1" s="34"/>
      <c r="I1" s="34"/>
    </row>
    <row r="2" spans="1:29" ht="19.5" customHeight="1">
      <c r="E2" s="34" t="s">
        <v>226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 ht="21.6">
      <c r="A6" s="105"/>
      <c r="B6" s="105"/>
      <c r="C6" s="108"/>
      <c r="D6" s="36" t="s">
        <v>221</v>
      </c>
      <c r="E6" s="36" t="s">
        <v>227</v>
      </c>
      <c r="F6" s="108"/>
      <c r="G6" s="108" t="s">
        <v>221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</row>
    <row r="10" spans="1:29" ht="21.6">
      <c r="A10" s="105"/>
      <c r="B10" s="105"/>
      <c r="C10" s="108"/>
      <c r="D10" s="90" t="s">
        <v>222</v>
      </c>
      <c r="E10" s="90" t="s">
        <v>228</v>
      </c>
      <c r="F10" s="108"/>
      <c r="G10" s="90" t="s">
        <v>222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Y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2"/>
      <c r="Y12" s="4"/>
      <c r="Z12" s="66"/>
    </row>
    <row r="13" spans="1:29" ht="25.35" customHeight="1">
      <c r="A13" s="69">
        <v>1</v>
      </c>
      <c r="B13" s="69">
        <v>1</v>
      </c>
      <c r="C13" s="74" t="s">
        <v>141</v>
      </c>
      <c r="D13" s="73">
        <v>45366.7</v>
      </c>
      <c r="E13" s="72">
        <v>87617.64</v>
      </c>
      <c r="F13" s="76">
        <f t="shared" ref="F13" si="0">(D13-E13)/E13</f>
        <v>-0.48221956217948808</v>
      </c>
      <c r="G13" s="73">
        <v>6070</v>
      </c>
      <c r="H13" s="72">
        <v>225</v>
      </c>
      <c r="I13" s="72">
        <f t="shared" ref="I13" si="1">G13/H13</f>
        <v>26.977777777777778</v>
      </c>
      <c r="J13" s="72">
        <v>11</v>
      </c>
      <c r="K13" s="72">
        <v>2</v>
      </c>
      <c r="L13" s="73">
        <v>142888.06</v>
      </c>
      <c r="M13" s="73">
        <v>19510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9" ht="25.35" customHeight="1">
      <c r="A14" s="69">
        <v>2</v>
      </c>
      <c r="B14" s="82">
        <v>2</v>
      </c>
      <c r="C14" s="74" t="s">
        <v>119</v>
      </c>
      <c r="D14" s="73">
        <v>21354.17</v>
      </c>
      <c r="E14" s="72">
        <v>55675.77</v>
      </c>
      <c r="F14" s="76">
        <f>(D14-E14)/E14</f>
        <v>-0.61645487794780385</v>
      </c>
      <c r="G14" s="73">
        <v>3568</v>
      </c>
      <c r="H14" s="72">
        <v>176</v>
      </c>
      <c r="I14" s="72">
        <f>G14/H14</f>
        <v>20.272727272727273</v>
      </c>
      <c r="J14" s="72">
        <v>21</v>
      </c>
      <c r="K14" s="72">
        <v>2</v>
      </c>
      <c r="L14" s="73">
        <v>98270.64</v>
      </c>
      <c r="M14" s="73">
        <v>16450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66"/>
    </row>
    <row r="15" spans="1:29" ht="25.35" customHeight="1">
      <c r="A15" s="69">
        <v>3</v>
      </c>
      <c r="B15" s="69" t="s">
        <v>34</v>
      </c>
      <c r="C15" s="74" t="s">
        <v>200</v>
      </c>
      <c r="D15" s="73">
        <v>19264</v>
      </c>
      <c r="E15" s="72" t="s">
        <v>36</v>
      </c>
      <c r="F15" s="72" t="s">
        <v>36</v>
      </c>
      <c r="G15" s="73">
        <v>3885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19264</v>
      </c>
      <c r="M15" s="73">
        <v>3885</v>
      </c>
      <c r="N15" s="71">
        <v>44617</v>
      </c>
      <c r="O15" s="70" t="s">
        <v>47</v>
      </c>
      <c r="P15" s="67"/>
      <c r="Q15" s="79"/>
      <c r="R15" s="79"/>
      <c r="S15" s="79"/>
      <c r="T15" s="79"/>
      <c r="V15" s="66"/>
      <c r="W15" s="4"/>
      <c r="X15" s="2"/>
      <c r="Y15" s="67"/>
      <c r="Z15" s="66"/>
      <c r="AA15" s="66"/>
      <c r="AC15" s="66"/>
    </row>
    <row r="16" spans="1:29" ht="25.35" customHeight="1">
      <c r="A16" s="69">
        <v>4</v>
      </c>
      <c r="B16" s="69">
        <v>3</v>
      </c>
      <c r="C16" s="74" t="s">
        <v>144</v>
      </c>
      <c r="D16" s="73">
        <v>14715.26</v>
      </c>
      <c r="E16" s="72">
        <v>29038.579999999998</v>
      </c>
      <c r="F16" s="76">
        <f>(D16-E16)/E16</f>
        <v>-0.49325139176915672</v>
      </c>
      <c r="G16" s="73">
        <v>2947</v>
      </c>
      <c r="H16" s="72">
        <v>181</v>
      </c>
      <c r="I16" s="72">
        <f t="shared" ref="I16:I22" si="2">G16/H16</f>
        <v>16.281767955801104</v>
      </c>
      <c r="J16" s="72">
        <v>16</v>
      </c>
      <c r="K16" s="72">
        <v>2</v>
      </c>
      <c r="L16" s="73">
        <v>44930.09</v>
      </c>
      <c r="M16" s="73">
        <v>9307</v>
      </c>
      <c r="N16" s="71">
        <v>44610</v>
      </c>
      <c r="O16" s="70" t="s">
        <v>50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ht="25.35" customHeight="1">
      <c r="A17" s="69">
        <v>5</v>
      </c>
      <c r="B17" s="69" t="s">
        <v>58</v>
      </c>
      <c r="C17" s="74" t="s">
        <v>137</v>
      </c>
      <c r="D17" s="73">
        <v>11372.53</v>
      </c>
      <c r="E17" s="72" t="s">
        <v>36</v>
      </c>
      <c r="F17" s="72" t="s">
        <v>36</v>
      </c>
      <c r="G17" s="73">
        <v>1674</v>
      </c>
      <c r="H17" s="72">
        <v>16</v>
      </c>
      <c r="I17" s="72">
        <f t="shared" si="2"/>
        <v>104.625</v>
      </c>
      <c r="J17" s="72">
        <v>10</v>
      </c>
      <c r="K17" s="72">
        <v>0</v>
      </c>
      <c r="L17" s="73">
        <v>11372.53</v>
      </c>
      <c r="M17" s="73">
        <v>1674</v>
      </c>
      <c r="N17" s="71" t="s">
        <v>60</v>
      </c>
      <c r="O17" s="70" t="s">
        <v>56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69" t="s">
        <v>34</v>
      </c>
      <c r="C18" s="74" t="s">
        <v>192</v>
      </c>
      <c r="D18" s="73">
        <v>10976.06</v>
      </c>
      <c r="E18" s="72" t="s">
        <v>36</v>
      </c>
      <c r="F18" s="72" t="s">
        <v>36</v>
      </c>
      <c r="G18" s="73">
        <v>1771</v>
      </c>
      <c r="H18" s="72">
        <v>147</v>
      </c>
      <c r="I18" s="72">
        <f t="shared" si="2"/>
        <v>12.047619047619047</v>
      </c>
      <c r="J18" s="72">
        <v>18</v>
      </c>
      <c r="K18" s="72">
        <v>1</v>
      </c>
      <c r="L18" s="73">
        <v>11548.66</v>
      </c>
      <c r="M18" s="73">
        <v>1866</v>
      </c>
      <c r="N18" s="71">
        <v>44617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2"/>
      <c r="Y18" s="81"/>
      <c r="Z18" s="80"/>
      <c r="AA18" s="81"/>
      <c r="AB18" s="66"/>
    </row>
    <row r="19" spans="1:29" ht="25.35" customHeight="1">
      <c r="A19" s="69">
        <v>7</v>
      </c>
      <c r="B19" s="69">
        <v>5</v>
      </c>
      <c r="C19" s="74" t="s">
        <v>158</v>
      </c>
      <c r="D19" s="73">
        <v>7453.2</v>
      </c>
      <c r="E19" s="72">
        <v>20729.38</v>
      </c>
      <c r="F19" s="76">
        <f>(D19-E19)/E19</f>
        <v>-0.64045234348542979</v>
      </c>
      <c r="G19" s="73">
        <v>1155</v>
      </c>
      <c r="H19" s="72">
        <v>80</v>
      </c>
      <c r="I19" s="72">
        <f t="shared" si="2"/>
        <v>14.4375</v>
      </c>
      <c r="J19" s="72">
        <v>10</v>
      </c>
      <c r="K19" s="72">
        <v>3</v>
      </c>
      <c r="L19" s="73">
        <v>83539</v>
      </c>
      <c r="M19" s="73">
        <v>13014</v>
      </c>
      <c r="N19" s="71">
        <v>44603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</row>
    <row r="20" spans="1:29" ht="25.35" customHeight="1">
      <c r="A20" s="69">
        <v>8</v>
      </c>
      <c r="B20" s="69">
        <v>4</v>
      </c>
      <c r="C20" s="74" t="s">
        <v>65</v>
      </c>
      <c r="D20" s="73">
        <v>7141.22</v>
      </c>
      <c r="E20" s="72">
        <v>24629.06</v>
      </c>
      <c r="F20" s="76">
        <f>(D20-E20)/E20</f>
        <v>-0.7100490233894432</v>
      </c>
      <c r="G20" s="73">
        <v>1452</v>
      </c>
      <c r="H20" s="72">
        <v>135</v>
      </c>
      <c r="I20" s="72">
        <f t="shared" si="2"/>
        <v>10.755555555555556</v>
      </c>
      <c r="J20" s="72">
        <v>11</v>
      </c>
      <c r="K20" s="72">
        <v>3</v>
      </c>
      <c r="L20" s="73">
        <v>91158.86</v>
      </c>
      <c r="M20" s="73">
        <v>18724</v>
      </c>
      <c r="N20" s="71">
        <v>44603</v>
      </c>
      <c r="O20" s="70" t="s">
        <v>41</v>
      </c>
      <c r="P20" s="67"/>
      <c r="Q20" s="79"/>
      <c r="R20" s="79"/>
      <c r="S20" s="64"/>
      <c r="T20" s="79"/>
      <c r="V20" s="80"/>
      <c r="W20" s="80"/>
      <c r="X20" s="81"/>
      <c r="Y20" s="2"/>
      <c r="Z20" s="80"/>
      <c r="AA20" s="81"/>
      <c r="AB20" s="66"/>
      <c r="AC20" s="66"/>
    </row>
    <row r="21" spans="1:29" ht="25.35" customHeight="1">
      <c r="A21" s="69">
        <v>9</v>
      </c>
      <c r="B21" s="69" t="s">
        <v>34</v>
      </c>
      <c r="C21" s="74" t="s">
        <v>164</v>
      </c>
      <c r="D21" s="73">
        <v>6949.12</v>
      </c>
      <c r="E21" s="72" t="s">
        <v>36</v>
      </c>
      <c r="F21" s="72" t="s">
        <v>36</v>
      </c>
      <c r="G21" s="73">
        <v>1074</v>
      </c>
      <c r="H21" s="72">
        <v>144</v>
      </c>
      <c r="I21" s="72">
        <f t="shared" si="2"/>
        <v>7.458333333333333</v>
      </c>
      <c r="J21" s="72">
        <v>16</v>
      </c>
      <c r="K21" s="72">
        <v>1</v>
      </c>
      <c r="L21" s="73">
        <v>6949</v>
      </c>
      <c r="M21" s="73">
        <v>1074</v>
      </c>
      <c r="N21" s="71">
        <v>44617</v>
      </c>
      <c r="O21" s="70" t="s">
        <v>84</v>
      </c>
      <c r="P21" s="67"/>
      <c r="Q21" s="79"/>
      <c r="R21" s="79"/>
      <c r="S21" s="64"/>
      <c r="T21" s="79"/>
      <c r="V21" s="80"/>
      <c r="W21" s="80"/>
      <c r="X21" s="81"/>
      <c r="Y21" s="2"/>
      <c r="Z21" s="80"/>
      <c r="AA21" s="81"/>
      <c r="AB21" s="66"/>
      <c r="AC21" s="66"/>
    </row>
    <row r="22" spans="1:29" ht="25.35" customHeight="1">
      <c r="A22" s="69">
        <v>10</v>
      </c>
      <c r="B22" s="69">
        <v>6</v>
      </c>
      <c r="C22" s="74" t="s">
        <v>159</v>
      </c>
      <c r="D22" s="73">
        <v>6664.93</v>
      </c>
      <c r="E22" s="72">
        <v>19391.88</v>
      </c>
      <c r="F22" s="76">
        <f>(D22-E22)/E22</f>
        <v>-0.65630305055518079</v>
      </c>
      <c r="G22" s="73">
        <v>1092</v>
      </c>
      <c r="H22" s="72">
        <v>74</v>
      </c>
      <c r="I22" s="72">
        <f t="shared" si="2"/>
        <v>14.756756756756756</v>
      </c>
      <c r="J22" s="72">
        <v>9</v>
      </c>
      <c r="K22" s="72">
        <v>3</v>
      </c>
      <c r="L22" s="73">
        <v>107779</v>
      </c>
      <c r="M22" s="73">
        <v>15103</v>
      </c>
      <c r="N22" s="71">
        <v>44603</v>
      </c>
      <c r="O22" s="70" t="s">
        <v>37</v>
      </c>
      <c r="P22" s="67"/>
      <c r="Q22" s="79"/>
      <c r="R22" s="79"/>
      <c r="S22" s="64"/>
      <c r="T22" s="79"/>
      <c r="V22" s="80"/>
      <c r="W22" s="80"/>
      <c r="X22" s="81"/>
      <c r="Y22" s="2"/>
      <c r="Z22" s="80"/>
      <c r="AA22" s="81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151257.18999999997</v>
      </c>
      <c r="E23" s="68">
        <v>284045.58</v>
      </c>
      <c r="F23" s="22">
        <f>(D23-E23)/E23</f>
        <v>-0.46748972471249167</v>
      </c>
      <c r="G23" s="68">
        <f t="shared" ref="G23" si="3">SUM(G13:G22)</f>
        <v>24688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7</v>
      </c>
      <c r="C25" s="74" t="s">
        <v>205</v>
      </c>
      <c r="D25" s="73">
        <v>5893.95</v>
      </c>
      <c r="E25" s="72">
        <v>19014.330000000002</v>
      </c>
      <c r="F25" s="76">
        <f>(D25-E25)/E25</f>
        <v>-0.69002589099905176</v>
      </c>
      <c r="G25" s="73">
        <v>896</v>
      </c>
      <c r="H25" s="72">
        <v>69</v>
      </c>
      <c r="I25" s="72">
        <f>G25/H25</f>
        <v>12.985507246376812</v>
      </c>
      <c r="J25" s="72">
        <v>8</v>
      </c>
      <c r="K25" s="72">
        <v>4</v>
      </c>
      <c r="L25" s="73">
        <v>141882.63</v>
      </c>
      <c r="M25" s="73">
        <v>19749</v>
      </c>
      <c r="N25" s="71">
        <v>44596</v>
      </c>
      <c r="O25" s="70" t="s">
        <v>41</v>
      </c>
      <c r="P25" s="67"/>
      <c r="Q25" s="79"/>
      <c r="R25" s="79"/>
      <c r="S25" s="79"/>
      <c r="T25" s="79"/>
      <c r="V25" s="62"/>
      <c r="W25" s="62"/>
      <c r="X25" s="62"/>
      <c r="Y25" s="2"/>
      <c r="Z25" s="80"/>
      <c r="AA25" s="81"/>
      <c r="AB25" s="66"/>
      <c r="AC25" s="66"/>
    </row>
    <row r="26" spans="1:29" ht="25.35" customHeight="1">
      <c r="A26" s="69">
        <v>12</v>
      </c>
      <c r="B26" s="69" t="s">
        <v>34</v>
      </c>
      <c r="C26" s="74" t="s">
        <v>74</v>
      </c>
      <c r="D26" s="73">
        <v>4909.17</v>
      </c>
      <c r="E26" s="72" t="s">
        <v>36</v>
      </c>
      <c r="F26" s="72" t="s">
        <v>36</v>
      </c>
      <c r="G26" s="73">
        <v>848</v>
      </c>
      <c r="H26" s="72">
        <v>130</v>
      </c>
      <c r="I26" s="72">
        <f>G26/H26</f>
        <v>6.523076923076923</v>
      </c>
      <c r="J26" s="72">
        <v>17</v>
      </c>
      <c r="K26" s="72">
        <v>1</v>
      </c>
      <c r="L26" s="73">
        <v>5297</v>
      </c>
      <c r="M26" s="73">
        <v>940</v>
      </c>
      <c r="N26" s="71">
        <v>44617</v>
      </c>
      <c r="O26" s="70" t="s">
        <v>37</v>
      </c>
      <c r="P26" s="67"/>
      <c r="Q26" s="79"/>
      <c r="R26" s="79"/>
      <c r="S26" s="79"/>
      <c r="T26" s="79"/>
      <c r="W26" s="80"/>
      <c r="X26" s="81"/>
      <c r="Y26" s="2"/>
      <c r="Z26" s="80"/>
      <c r="AA26" s="81"/>
      <c r="AB26" s="66"/>
      <c r="AC26" s="66"/>
    </row>
    <row r="27" spans="1:29" ht="25.35" customHeight="1">
      <c r="A27" s="69">
        <v>13</v>
      </c>
      <c r="B27" s="69">
        <v>9</v>
      </c>
      <c r="C27" s="74" t="s">
        <v>183</v>
      </c>
      <c r="D27" s="73">
        <v>3853.21</v>
      </c>
      <c r="E27" s="72">
        <v>9517.0800000000017</v>
      </c>
      <c r="F27" s="76">
        <f>(D27-E27)/E27</f>
        <v>-0.59512686664397074</v>
      </c>
      <c r="G27" s="73">
        <v>577</v>
      </c>
      <c r="H27" s="72" t="s">
        <v>36</v>
      </c>
      <c r="I27" s="72" t="s">
        <v>36</v>
      </c>
      <c r="J27" s="72">
        <v>9</v>
      </c>
      <c r="K27" s="72">
        <v>9</v>
      </c>
      <c r="L27" s="73">
        <v>616426.71</v>
      </c>
      <c r="M27" s="73">
        <v>86746</v>
      </c>
      <c r="N27" s="71">
        <v>44561</v>
      </c>
      <c r="O27" s="70" t="s">
        <v>184</v>
      </c>
      <c r="P27" s="67"/>
      <c r="Q27" s="79"/>
      <c r="R27" s="79"/>
      <c r="S27" s="79"/>
      <c r="T27" s="79"/>
      <c r="V27" s="80"/>
      <c r="W27" s="80"/>
      <c r="X27" s="81"/>
      <c r="Y27" s="2"/>
      <c r="Z27" s="80"/>
      <c r="AA27" s="81"/>
      <c r="AB27" s="66"/>
      <c r="AC27" s="66"/>
    </row>
    <row r="28" spans="1:29" ht="25.35" customHeight="1">
      <c r="A28" s="69">
        <v>14</v>
      </c>
      <c r="B28" s="69">
        <v>11</v>
      </c>
      <c r="C28" s="74" t="s">
        <v>171</v>
      </c>
      <c r="D28" s="73">
        <v>3736.81</v>
      </c>
      <c r="E28" s="73">
        <v>7911.88</v>
      </c>
      <c r="F28" s="76">
        <f>(D28-E28)/E28</f>
        <v>-0.52769632502009634</v>
      </c>
      <c r="G28" s="73">
        <v>725</v>
      </c>
      <c r="H28" s="72">
        <v>34</v>
      </c>
      <c r="I28" s="72">
        <f>G28/H28</f>
        <v>21.323529411764707</v>
      </c>
      <c r="J28" s="72">
        <v>5</v>
      </c>
      <c r="K28" s="72">
        <v>14</v>
      </c>
      <c r="L28" s="73">
        <v>209505</v>
      </c>
      <c r="M28" s="73">
        <v>41689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67"/>
      <c r="V28" s="67"/>
      <c r="W28" s="66"/>
      <c r="X28" s="2"/>
      <c r="Y28" s="66"/>
      <c r="Z28" s="67"/>
      <c r="AC28" s="66"/>
    </row>
    <row r="29" spans="1:29" ht="25.35" customHeight="1">
      <c r="A29" s="69">
        <v>15</v>
      </c>
      <c r="B29" s="69" t="s">
        <v>34</v>
      </c>
      <c r="C29" s="74" t="s">
        <v>181</v>
      </c>
      <c r="D29" s="73">
        <v>2858.75</v>
      </c>
      <c r="E29" s="72" t="s">
        <v>36</v>
      </c>
      <c r="F29" s="72" t="s">
        <v>36</v>
      </c>
      <c r="G29" s="73">
        <v>447</v>
      </c>
      <c r="H29" s="72">
        <v>40</v>
      </c>
      <c r="I29" s="72">
        <f>G29/H29</f>
        <v>11.175000000000001</v>
      </c>
      <c r="J29" s="72">
        <v>13</v>
      </c>
      <c r="K29" s="72">
        <v>1</v>
      </c>
      <c r="L29" s="73">
        <v>2858.75</v>
      </c>
      <c r="M29" s="73">
        <v>447</v>
      </c>
      <c r="N29" s="71">
        <v>44617</v>
      </c>
      <c r="O29" s="70" t="s">
        <v>182</v>
      </c>
      <c r="P29" s="67"/>
      <c r="Q29" s="79"/>
      <c r="R29" s="79"/>
      <c r="S29" s="79"/>
      <c r="T29" s="79"/>
      <c r="V29" s="80"/>
      <c r="W29" s="80"/>
      <c r="X29" s="80"/>
      <c r="Y29" s="81"/>
      <c r="Z29" s="81"/>
      <c r="AA29" s="2"/>
      <c r="AB29" s="66"/>
      <c r="AC29" s="66"/>
    </row>
    <row r="30" spans="1:29" ht="25.35" customHeight="1">
      <c r="A30" s="69">
        <v>16</v>
      </c>
      <c r="B30" s="69">
        <v>8</v>
      </c>
      <c r="C30" s="74" t="s">
        <v>163</v>
      </c>
      <c r="D30" s="73">
        <v>2833.01</v>
      </c>
      <c r="E30" s="72">
        <v>10048.86</v>
      </c>
      <c r="F30" s="76">
        <f t="shared" ref="F30:F35" si="4">(D30-E30)/E30</f>
        <v>-0.71807647832689481</v>
      </c>
      <c r="G30" s="73">
        <v>443</v>
      </c>
      <c r="H30" s="72">
        <v>27</v>
      </c>
      <c r="I30" s="72">
        <f>G30/H30</f>
        <v>16.407407407407408</v>
      </c>
      <c r="J30" s="72">
        <v>6</v>
      </c>
      <c r="K30" s="72">
        <v>2</v>
      </c>
      <c r="L30" s="73">
        <v>12882</v>
      </c>
      <c r="M30" s="73">
        <v>1920</v>
      </c>
      <c r="N30" s="71">
        <v>44610</v>
      </c>
      <c r="O30" s="70" t="s">
        <v>39</v>
      </c>
      <c r="P30" s="67"/>
      <c r="Q30" s="79"/>
      <c r="R30" s="79"/>
      <c r="S30" s="79"/>
      <c r="T30" s="79"/>
      <c r="V30" s="67"/>
      <c r="W30" s="80"/>
      <c r="X30" s="80"/>
      <c r="Y30" s="81"/>
      <c r="Z30" s="81"/>
      <c r="AA30" s="2"/>
      <c r="AB30" s="66"/>
      <c r="AC30" s="66"/>
    </row>
    <row r="31" spans="1:29" ht="25.35" customHeight="1">
      <c r="A31" s="69">
        <v>17</v>
      </c>
      <c r="B31" s="69">
        <v>10</v>
      </c>
      <c r="C31" s="74" t="s">
        <v>172</v>
      </c>
      <c r="D31" s="73">
        <v>2375</v>
      </c>
      <c r="E31" s="72">
        <v>8383</v>
      </c>
      <c r="F31" s="76">
        <f t="shared" si="4"/>
        <v>-0.71668853632351182</v>
      </c>
      <c r="G31" s="73">
        <v>449</v>
      </c>
      <c r="H31" s="72" t="s">
        <v>36</v>
      </c>
      <c r="I31" s="72" t="s">
        <v>36</v>
      </c>
      <c r="J31" s="72">
        <v>8</v>
      </c>
      <c r="K31" s="72">
        <v>4</v>
      </c>
      <c r="L31" s="73">
        <v>44348</v>
      </c>
      <c r="M31" s="73">
        <v>8977</v>
      </c>
      <c r="N31" s="71">
        <v>44596</v>
      </c>
      <c r="O31" s="70" t="s">
        <v>47</v>
      </c>
      <c r="P31" s="67"/>
      <c r="Q31" s="79"/>
      <c r="R31" s="79"/>
      <c r="S31" s="79"/>
      <c r="T31" s="79"/>
      <c r="U31" s="79"/>
      <c r="V31" s="79"/>
      <c r="W31" s="79"/>
      <c r="X31" s="81"/>
      <c r="Y31" s="2"/>
      <c r="Z31" s="81"/>
      <c r="AA31" s="66"/>
      <c r="AB31" s="66"/>
    </row>
    <row r="32" spans="1:29" ht="25.35" customHeight="1">
      <c r="A32" s="69">
        <v>18</v>
      </c>
      <c r="B32" s="69">
        <v>13</v>
      </c>
      <c r="C32" s="74" t="s">
        <v>213</v>
      </c>
      <c r="D32" s="73">
        <v>2335.4499999999998</v>
      </c>
      <c r="E32" s="73">
        <v>6356.1</v>
      </c>
      <c r="F32" s="76">
        <f t="shared" si="4"/>
        <v>-0.63256556693569965</v>
      </c>
      <c r="G32" s="73">
        <v>380</v>
      </c>
      <c r="H32" s="72">
        <v>22</v>
      </c>
      <c r="I32" s="72">
        <f>G32/H32</f>
        <v>17.272727272727273</v>
      </c>
      <c r="J32" s="72">
        <v>5</v>
      </c>
      <c r="K32" s="72">
        <v>11</v>
      </c>
      <c r="L32" s="73">
        <v>796501.55</v>
      </c>
      <c r="M32" s="73">
        <v>115765</v>
      </c>
      <c r="N32" s="71">
        <v>44547</v>
      </c>
      <c r="O32" s="70" t="s">
        <v>142</v>
      </c>
      <c r="P32" s="67"/>
      <c r="Q32" s="79"/>
      <c r="R32" s="79"/>
      <c r="S32" s="79"/>
      <c r="T32" s="79"/>
      <c r="U32" s="79"/>
      <c r="V32" s="79"/>
      <c r="W32" s="79"/>
      <c r="X32" s="81"/>
      <c r="Y32" s="2"/>
      <c r="Z32" s="81"/>
      <c r="AA32" s="66"/>
      <c r="AB32" s="66"/>
    </row>
    <row r="33" spans="1:29" ht="25.35" customHeight="1">
      <c r="A33" s="69">
        <v>19</v>
      </c>
      <c r="B33" s="69">
        <v>12</v>
      </c>
      <c r="C33" s="74" t="s">
        <v>62</v>
      </c>
      <c r="D33" s="73">
        <v>2256.75</v>
      </c>
      <c r="E33" s="72">
        <v>7346.54</v>
      </c>
      <c r="F33" s="76">
        <f t="shared" si="4"/>
        <v>-0.69281457665785529</v>
      </c>
      <c r="G33" s="73">
        <v>451</v>
      </c>
      <c r="H33" s="72">
        <v>43</v>
      </c>
      <c r="I33" s="72">
        <f>G33/H33</f>
        <v>10.488372093023257</v>
      </c>
      <c r="J33" s="72">
        <v>7</v>
      </c>
      <c r="K33" s="72">
        <v>8</v>
      </c>
      <c r="L33" s="73">
        <v>178312</v>
      </c>
      <c r="M33" s="73">
        <v>34924</v>
      </c>
      <c r="N33" s="71">
        <v>44568</v>
      </c>
      <c r="O33" s="70" t="s">
        <v>39</v>
      </c>
      <c r="P33" s="67"/>
      <c r="Q33" s="79"/>
      <c r="R33" s="79"/>
      <c r="S33" s="79"/>
      <c r="T33" s="80"/>
      <c r="U33" s="80"/>
      <c r="V33" s="80"/>
      <c r="W33" s="80"/>
      <c r="X33" s="81"/>
      <c r="Y33" s="2"/>
      <c r="Z33" s="80"/>
      <c r="AA33" s="66"/>
      <c r="AB33" s="66"/>
    </row>
    <row r="34" spans="1:29" ht="25.35" customHeight="1">
      <c r="A34" s="69">
        <v>20</v>
      </c>
      <c r="B34" s="69">
        <v>16</v>
      </c>
      <c r="C34" s="74" t="s">
        <v>70</v>
      </c>
      <c r="D34" s="73">
        <v>1763.06</v>
      </c>
      <c r="E34" s="73">
        <v>3873.2</v>
      </c>
      <c r="F34" s="76">
        <f t="shared" si="4"/>
        <v>-0.54480532892698541</v>
      </c>
      <c r="G34" s="73">
        <v>355</v>
      </c>
      <c r="H34" s="72">
        <v>24</v>
      </c>
      <c r="I34" s="72">
        <f>G34/H34</f>
        <v>14.791666666666666</v>
      </c>
      <c r="J34" s="72">
        <v>4</v>
      </c>
      <c r="K34" s="72">
        <v>10</v>
      </c>
      <c r="L34" s="73">
        <v>316815</v>
      </c>
      <c r="M34" s="73">
        <v>64290</v>
      </c>
      <c r="N34" s="71">
        <v>44554</v>
      </c>
      <c r="O34" s="70" t="s">
        <v>37</v>
      </c>
      <c r="P34" s="67"/>
      <c r="Q34" s="79"/>
      <c r="R34" s="79"/>
      <c r="S34" s="79"/>
      <c r="T34" s="79"/>
      <c r="U34" s="80"/>
      <c r="V34" s="80"/>
      <c r="W34" s="80"/>
      <c r="X34" s="81"/>
      <c r="Y34" s="2"/>
      <c r="Z34" s="81"/>
      <c r="AA34" s="66"/>
      <c r="AB34" s="66"/>
    </row>
    <row r="35" spans="1:29" ht="25.2" customHeight="1">
      <c r="A35" s="45"/>
      <c r="B35" s="45"/>
      <c r="C35" s="56" t="s">
        <v>66</v>
      </c>
      <c r="D35" s="68">
        <f>SUM(D23:D34)</f>
        <v>184072.35</v>
      </c>
      <c r="E35" s="68">
        <v>328379.96000000002</v>
      </c>
      <c r="F35" s="22">
        <f t="shared" si="4"/>
        <v>-0.43945315664208012</v>
      </c>
      <c r="G35" s="68">
        <f t="shared" ref="G35" si="5">SUM(G23:G34)</f>
        <v>30259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</row>
    <row r="37" spans="1:29" ht="25.35" customHeight="1">
      <c r="A37" s="69">
        <v>21</v>
      </c>
      <c r="B37" s="69">
        <v>15</v>
      </c>
      <c r="C37" s="74" t="s">
        <v>207</v>
      </c>
      <c r="D37" s="73">
        <v>1573.2</v>
      </c>
      <c r="E37" s="72">
        <v>3883.34</v>
      </c>
      <c r="F37" s="76">
        <f>(D37-E37)/E37</f>
        <v>-0.59488481564838525</v>
      </c>
      <c r="G37" s="73">
        <v>224</v>
      </c>
      <c r="H37" s="72">
        <v>12</v>
      </c>
      <c r="I37" s="72">
        <f>G37/H37</f>
        <v>18.666666666666668</v>
      </c>
      <c r="J37" s="72">
        <v>5</v>
      </c>
      <c r="K37" s="72">
        <v>6</v>
      </c>
      <c r="L37" s="73">
        <v>67056</v>
      </c>
      <c r="M37" s="73">
        <v>10297</v>
      </c>
      <c r="N37" s="71">
        <v>44582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81"/>
      <c r="Y37" s="2"/>
      <c r="Z37" s="81"/>
      <c r="AA37" s="66"/>
      <c r="AB37" s="66"/>
    </row>
    <row r="38" spans="1:29" ht="25.35" customHeight="1">
      <c r="A38" s="69">
        <v>22</v>
      </c>
      <c r="B38" s="69" t="s">
        <v>34</v>
      </c>
      <c r="C38" s="74" t="s">
        <v>223</v>
      </c>
      <c r="D38" s="73">
        <v>1506</v>
      </c>
      <c r="E38" s="72" t="s">
        <v>36</v>
      </c>
      <c r="F38" s="72" t="s">
        <v>36</v>
      </c>
      <c r="G38" s="73">
        <v>281</v>
      </c>
      <c r="H38" s="72">
        <v>11</v>
      </c>
      <c r="I38" s="72">
        <f>G38/H38</f>
        <v>25.545454545454547</v>
      </c>
      <c r="J38" s="72">
        <v>3</v>
      </c>
      <c r="K38" s="72">
        <v>1</v>
      </c>
      <c r="L38" s="73">
        <v>1506</v>
      </c>
      <c r="M38" s="73">
        <v>281</v>
      </c>
      <c r="N38" s="71">
        <v>44617</v>
      </c>
      <c r="O38" s="70" t="s">
        <v>139</v>
      </c>
      <c r="P38" s="67"/>
      <c r="Q38" s="79"/>
      <c r="R38" s="79"/>
      <c r="S38" s="79"/>
      <c r="T38" s="79"/>
      <c r="U38" s="64"/>
      <c r="V38" s="80"/>
      <c r="W38" s="80"/>
      <c r="X38" s="66"/>
      <c r="Y38" s="81"/>
      <c r="Z38" s="81"/>
      <c r="AA38" s="2"/>
      <c r="AB38" s="66"/>
      <c r="AC38" s="66"/>
    </row>
    <row r="39" spans="1:29" ht="25.35" customHeight="1">
      <c r="A39" s="69">
        <v>23</v>
      </c>
      <c r="B39" s="69">
        <v>23</v>
      </c>
      <c r="C39" s="74" t="s">
        <v>160</v>
      </c>
      <c r="D39" s="73">
        <v>1498</v>
      </c>
      <c r="E39" s="72">
        <v>1153</v>
      </c>
      <c r="F39" s="76">
        <f t="shared" ref="F39:F47" si="6">(D39-E39)/E39</f>
        <v>0.29921942758022552</v>
      </c>
      <c r="G39" s="73">
        <v>379</v>
      </c>
      <c r="H39" s="72" t="s">
        <v>36</v>
      </c>
      <c r="I39" s="72" t="s">
        <v>36</v>
      </c>
      <c r="J39" s="72">
        <v>2</v>
      </c>
      <c r="K39" s="72">
        <v>7</v>
      </c>
      <c r="L39" s="73">
        <v>49930</v>
      </c>
      <c r="M39" s="73">
        <v>8822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79"/>
      <c r="V39" s="79"/>
      <c r="W39" s="80"/>
      <c r="X39" s="66"/>
      <c r="Y39" s="81"/>
      <c r="Z39" s="81"/>
      <c r="AA39" s="2"/>
      <c r="AB39" s="66"/>
    </row>
    <row r="40" spans="1:29" ht="25.35" customHeight="1">
      <c r="A40" s="69">
        <v>24</v>
      </c>
      <c r="B40" s="69">
        <v>17</v>
      </c>
      <c r="C40" s="74" t="s">
        <v>148</v>
      </c>
      <c r="D40" s="73">
        <v>1322</v>
      </c>
      <c r="E40" s="72">
        <v>3070.7799999999997</v>
      </c>
      <c r="F40" s="76">
        <f t="shared" si="6"/>
        <v>-0.56949048775881039</v>
      </c>
      <c r="G40" s="73">
        <v>211</v>
      </c>
      <c r="H40" s="72">
        <v>10</v>
      </c>
      <c r="I40" s="72">
        <f>G40/H40</f>
        <v>21.1</v>
      </c>
      <c r="J40" s="72">
        <v>3</v>
      </c>
      <c r="K40" s="72">
        <v>5</v>
      </c>
      <c r="L40" s="73">
        <v>25024.78</v>
      </c>
      <c r="M40" s="73">
        <v>4165</v>
      </c>
      <c r="N40" s="71">
        <v>44589</v>
      </c>
      <c r="O40" s="70" t="s">
        <v>139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  <c r="AA40" s="2"/>
      <c r="AB40" s="66"/>
      <c r="AC40" s="66"/>
    </row>
    <row r="41" spans="1:29" ht="25.35" customHeight="1">
      <c r="A41" s="69">
        <v>25</v>
      </c>
      <c r="B41" s="69">
        <v>22</v>
      </c>
      <c r="C41" s="74" t="s">
        <v>161</v>
      </c>
      <c r="D41" s="73">
        <v>673.23</v>
      </c>
      <c r="E41" s="73">
        <v>1473.52</v>
      </c>
      <c r="F41" s="76">
        <f t="shared" si="6"/>
        <v>-0.5431144470383843</v>
      </c>
      <c r="G41" s="73">
        <v>98</v>
      </c>
      <c r="H41" s="72">
        <v>7</v>
      </c>
      <c r="I41" s="72">
        <f>G41/H41</f>
        <v>14</v>
      </c>
      <c r="J41" s="72">
        <v>3</v>
      </c>
      <c r="K41" s="72">
        <v>14</v>
      </c>
      <c r="L41" s="73">
        <v>639164</v>
      </c>
      <c r="M41" s="73">
        <v>92145</v>
      </c>
      <c r="N41" s="71">
        <v>44526</v>
      </c>
      <c r="O41" s="70" t="s">
        <v>37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</row>
    <row r="42" spans="1:29" ht="25.35" customHeight="1">
      <c r="A42" s="69">
        <v>26</v>
      </c>
      <c r="B42" s="69">
        <v>21</v>
      </c>
      <c r="C42" s="74" t="s">
        <v>68</v>
      </c>
      <c r="D42" s="73">
        <v>661</v>
      </c>
      <c r="E42" s="72">
        <v>1706</v>
      </c>
      <c r="F42" s="76">
        <f t="shared" si="6"/>
        <v>-0.61254396248534582</v>
      </c>
      <c r="G42" s="73">
        <v>103</v>
      </c>
      <c r="H42" s="72" t="s">
        <v>36</v>
      </c>
      <c r="I42" s="72" t="s">
        <v>36</v>
      </c>
      <c r="J42" s="72">
        <v>3</v>
      </c>
      <c r="K42" s="72">
        <v>3</v>
      </c>
      <c r="L42" s="73">
        <v>14892</v>
      </c>
      <c r="M42" s="73">
        <v>2417</v>
      </c>
      <c r="N42" s="71">
        <v>44603</v>
      </c>
      <c r="O42" s="70" t="s">
        <v>47</v>
      </c>
      <c r="P42" s="67"/>
      <c r="Q42" s="79"/>
      <c r="R42" s="79"/>
      <c r="S42" s="81"/>
      <c r="T42" s="81"/>
      <c r="U42" s="81"/>
      <c r="V42" s="81"/>
      <c r="W42" s="80"/>
      <c r="X42" s="81"/>
      <c r="Y42" s="2"/>
      <c r="Z42" s="81"/>
      <c r="AA42" s="66"/>
      <c r="AB42" s="66"/>
    </row>
    <row r="43" spans="1:29" ht="25.35" customHeight="1">
      <c r="A43" s="69">
        <v>27</v>
      </c>
      <c r="B43" s="82">
        <v>20</v>
      </c>
      <c r="C43" s="74" t="s">
        <v>83</v>
      </c>
      <c r="D43" s="73">
        <v>546.95000000000005</v>
      </c>
      <c r="E43" s="72">
        <v>1894.72</v>
      </c>
      <c r="F43" s="76">
        <f t="shared" si="6"/>
        <v>-0.71132937848336431</v>
      </c>
      <c r="G43" s="73">
        <v>106</v>
      </c>
      <c r="H43" s="72">
        <v>7</v>
      </c>
      <c r="I43" s="72">
        <f>G43/H43</f>
        <v>15.142857142857142</v>
      </c>
      <c r="J43" s="72">
        <v>4</v>
      </c>
      <c r="K43" s="72">
        <v>5</v>
      </c>
      <c r="L43" s="73">
        <v>35850</v>
      </c>
      <c r="M43" s="73">
        <v>6907</v>
      </c>
      <c r="N43" s="71">
        <v>44589</v>
      </c>
      <c r="O43" s="70" t="s">
        <v>84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2"/>
      <c r="AA43" s="66"/>
      <c r="AB43" s="66"/>
    </row>
    <row r="44" spans="1:29" ht="25.35" customHeight="1">
      <c r="A44" s="69">
        <v>28</v>
      </c>
      <c r="B44" s="82">
        <v>18</v>
      </c>
      <c r="C44" s="74" t="s">
        <v>229</v>
      </c>
      <c r="D44" s="73">
        <v>533.80999999999995</v>
      </c>
      <c r="E44" s="72">
        <v>2088.4699999999998</v>
      </c>
      <c r="F44" s="76">
        <f t="shared" si="6"/>
        <v>-0.7444014038985477</v>
      </c>
      <c r="G44" s="73">
        <v>97</v>
      </c>
      <c r="H44" s="72">
        <v>6</v>
      </c>
      <c r="I44" s="72">
        <f>G44/H44</f>
        <v>16.166666666666668</v>
      </c>
      <c r="J44" s="72">
        <v>3</v>
      </c>
      <c r="K44" s="72">
        <v>6</v>
      </c>
      <c r="L44" s="73">
        <v>47378.28</v>
      </c>
      <c r="M44" s="73">
        <v>8927</v>
      </c>
      <c r="N44" s="71">
        <v>44582</v>
      </c>
      <c r="O44" s="70" t="s">
        <v>101</v>
      </c>
      <c r="P44" s="67"/>
      <c r="Q44" s="79"/>
      <c r="R44" s="79"/>
      <c r="S44" s="79"/>
      <c r="T44" s="79"/>
      <c r="U44" s="80"/>
      <c r="V44" s="80"/>
      <c r="W44" s="2"/>
      <c r="X44" s="66"/>
      <c r="Y44" s="81"/>
      <c r="Z44" s="80"/>
      <c r="AA44" s="81"/>
      <c r="AB44" s="66"/>
    </row>
    <row r="45" spans="1:29" ht="25.35" customHeight="1">
      <c r="A45" s="69">
        <v>29</v>
      </c>
      <c r="B45" s="82">
        <v>25</v>
      </c>
      <c r="C45" s="74" t="s">
        <v>230</v>
      </c>
      <c r="D45" s="73">
        <v>211</v>
      </c>
      <c r="E45" s="72">
        <v>459</v>
      </c>
      <c r="F45" s="76">
        <f t="shared" si="6"/>
        <v>-0.54030501089324623</v>
      </c>
      <c r="G45" s="73">
        <v>39</v>
      </c>
      <c r="H45" s="72" t="s">
        <v>36</v>
      </c>
      <c r="I45" s="72" t="s">
        <v>36</v>
      </c>
      <c r="J45" s="72">
        <v>1</v>
      </c>
      <c r="K45" s="72">
        <v>7</v>
      </c>
      <c r="L45" s="73">
        <v>26036</v>
      </c>
      <c r="M45" s="73">
        <v>5573</v>
      </c>
      <c r="N45" s="71">
        <v>44575</v>
      </c>
      <c r="O45" s="70" t="s">
        <v>47</v>
      </c>
      <c r="P45" s="67"/>
      <c r="Q45" s="79"/>
      <c r="R45" s="79"/>
      <c r="S45" s="79"/>
      <c r="T45" s="79"/>
      <c r="U45" s="80"/>
      <c r="V45" s="80"/>
      <c r="W45" s="80"/>
      <c r="X45" s="81"/>
      <c r="Y45" s="2"/>
      <c r="Z45" s="66"/>
      <c r="AA45" s="81"/>
      <c r="AB45" s="66"/>
    </row>
    <row r="46" spans="1:29" ht="25.35" customHeight="1">
      <c r="A46" s="69">
        <v>30</v>
      </c>
      <c r="B46" s="69">
        <v>19</v>
      </c>
      <c r="C46" s="74" t="s">
        <v>231</v>
      </c>
      <c r="D46" s="73">
        <v>198</v>
      </c>
      <c r="E46" s="72">
        <v>1958.84</v>
      </c>
      <c r="F46" s="76">
        <f t="shared" si="6"/>
        <v>-0.89891976884278446</v>
      </c>
      <c r="G46" s="73">
        <v>35</v>
      </c>
      <c r="H46" s="72">
        <v>7</v>
      </c>
      <c r="I46" s="72">
        <f>G46/H46</f>
        <v>5</v>
      </c>
      <c r="J46" s="72">
        <v>2</v>
      </c>
      <c r="K46" s="72">
        <v>4</v>
      </c>
      <c r="L46" s="73">
        <v>25886.52</v>
      </c>
      <c r="M46" s="73">
        <v>5032</v>
      </c>
      <c r="N46" s="71">
        <v>44596</v>
      </c>
      <c r="O46" s="70" t="s">
        <v>232</v>
      </c>
      <c r="P46" s="67"/>
      <c r="Q46" s="79"/>
      <c r="R46" s="79"/>
      <c r="S46" s="79"/>
      <c r="T46" s="79"/>
      <c r="U46" s="80"/>
      <c r="V46" s="80"/>
      <c r="W46" s="80"/>
      <c r="X46" s="66"/>
      <c r="Y46" s="81"/>
      <c r="Z46" s="81"/>
      <c r="AA46" s="2"/>
      <c r="AB46" s="66"/>
    </row>
    <row r="47" spans="1:29" ht="25.2" customHeight="1">
      <c r="A47" s="45"/>
      <c r="B47" s="45"/>
      <c r="C47" s="56" t="s">
        <v>90</v>
      </c>
      <c r="D47" s="68">
        <f>SUM(D35:D46)</f>
        <v>192795.54000000004</v>
      </c>
      <c r="E47" s="68">
        <v>334942.08000000002</v>
      </c>
      <c r="F47" s="22">
        <f t="shared" si="6"/>
        <v>-0.42439140522444946</v>
      </c>
      <c r="G47" s="68">
        <f t="shared" ref="G47" si="7">SUM(G35:G46)</f>
        <v>31832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</row>
    <row r="49" spans="1:35" ht="25.35" customHeight="1">
      <c r="A49" s="69">
        <v>31</v>
      </c>
      <c r="B49" s="69">
        <v>26</v>
      </c>
      <c r="C49" s="74" t="s">
        <v>149</v>
      </c>
      <c r="D49" s="73">
        <v>125</v>
      </c>
      <c r="E49" s="72">
        <v>416.5</v>
      </c>
      <c r="F49" s="76">
        <f>(D49-E49)/E49</f>
        <v>-0.69987995198079234</v>
      </c>
      <c r="G49" s="73">
        <v>22</v>
      </c>
      <c r="H49" s="72">
        <v>2</v>
      </c>
      <c r="I49" s="72">
        <f t="shared" ref="I49:I54" si="8">G49/H49</f>
        <v>11</v>
      </c>
      <c r="J49" s="72">
        <v>1</v>
      </c>
      <c r="K49" s="72">
        <v>13</v>
      </c>
      <c r="L49" s="73">
        <v>11887.5</v>
      </c>
      <c r="M49" s="73">
        <v>2426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81"/>
      <c r="Y49" s="2"/>
      <c r="Z49" s="66"/>
      <c r="AA49" s="81"/>
      <c r="AB49" s="66"/>
      <c r="AE49" s="79"/>
      <c r="AF49" s="62"/>
      <c r="AG49" s="62"/>
      <c r="AH49" s="62"/>
      <c r="AI49" s="62"/>
    </row>
    <row r="50" spans="1:35" ht="25.35" customHeight="1">
      <c r="A50" s="69">
        <v>32</v>
      </c>
      <c r="B50" s="69">
        <v>28</v>
      </c>
      <c r="C50" s="74" t="s">
        <v>156</v>
      </c>
      <c r="D50" s="73">
        <v>94</v>
      </c>
      <c r="E50" s="72">
        <v>178</v>
      </c>
      <c r="F50" s="76">
        <f>(D50-E50)/E50</f>
        <v>-0.47191011235955055</v>
      </c>
      <c r="G50" s="73">
        <v>14</v>
      </c>
      <c r="H50" s="72">
        <v>2</v>
      </c>
      <c r="I50" s="72">
        <f t="shared" si="8"/>
        <v>7</v>
      </c>
      <c r="J50" s="72">
        <v>1</v>
      </c>
      <c r="K50" s="72">
        <v>9</v>
      </c>
      <c r="L50" s="73">
        <v>8733</v>
      </c>
      <c r="M50" s="73">
        <v>1608</v>
      </c>
      <c r="N50" s="71">
        <v>44561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81"/>
      <c r="Y50" s="2"/>
      <c r="Z50" s="66"/>
      <c r="AA50" s="81"/>
      <c r="AB50" s="66"/>
    </row>
    <row r="51" spans="1:35" ht="25.35" customHeight="1">
      <c r="A51" s="69">
        <v>33</v>
      </c>
      <c r="B51" s="69">
        <v>14</v>
      </c>
      <c r="C51" s="74" t="s">
        <v>233</v>
      </c>
      <c r="D51" s="73">
        <v>35</v>
      </c>
      <c r="E51" s="72">
        <v>5950.51</v>
      </c>
      <c r="F51" s="76">
        <f>(D51-E51)/E51</f>
        <v>-0.99411815121729064</v>
      </c>
      <c r="G51" s="73">
        <v>7</v>
      </c>
      <c r="H51" s="72">
        <v>1</v>
      </c>
      <c r="I51" s="72">
        <f t="shared" si="8"/>
        <v>7</v>
      </c>
      <c r="J51" s="72">
        <v>1</v>
      </c>
      <c r="K51" s="72">
        <v>3</v>
      </c>
      <c r="L51" s="73">
        <v>15277</v>
      </c>
      <c r="M51" s="73">
        <v>2229</v>
      </c>
      <c r="N51" s="71">
        <v>44603</v>
      </c>
      <c r="O51" s="70" t="s">
        <v>84</v>
      </c>
      <c r="P51" s="67"/>
      <c r="Q51" s="79"/>
      <c r="R51" s="79"/>
      <c r="S51" s="79"/>
      <c r="T51" s="79"/>
      <c r="U51" s="80"/>
      <c r="V51" s="80"/>
      <c r="W51" s="80"/>
      <c r="X51" s="2"/>
      <c r="Y51" s="81"/>
      <c r="Z51" s="81"/>
      <c r="AA51" s="66"/>
      <c r="AB51" s="66"/>
      <c r="AE51" s="79"/>
      <c r="AF51" s="63"/>
      <c r="AG51" s="63"/>
      <c r="AH51" s="63"/>
      <c r="AI51" s="63"/>
    </row>
    <row r="52" spans="1:35" ht="25.35" customHeight="1">
      <c r="A52" s="69">
        <v>34</v>
      </c>
      <c r="B52" s="75" t="s">
        <v>36</v>
      </c>
      <c r="C52" s="74" t="s">
        <v>234</v>
      </c>
      <c r="D52" s="73">
        <v>30</v>
      </c>
      <c r="E52" s="72" t="s">
        <v>36</v>
      </c>
      <c r="F52" s="72" t="s">
        <v>36</v>
      </c>
      <c r="G52" s="73">
        <v>6</v>
      </c>
      <c r="H52" s="72">
        <v>1</v>
      </c>
      <c r="I52" s="72">
        <f t="shared" si="8"/>
        <v>6</v>
      </c>
      <c r="J52" s="72">
        <v>1</v>
      </c>
      <c r="K52" s="72" t="s">
        <v>36</v>
      </c>
      <c r="L52" s="73">
        <v>72713</v>
      </c>
      <c r="M52" s="73">
        <v>10328</v>
      </c>
      <c r="N52" s="71">
        <v>44575</v>
      </c>
      <c r="O52" s="70" t="s">
        <v>39</v>
      </c>
      <c r="P52" s="67"/>
      <c r="Q52" s="79"/>
      <c r="R52" s="79"/>
      <c r="S52" s="79"/>
      <c r="T52" s="79"/>
      <c r="U52" s="80"/>
      <c r="V52" s="80"/>
      <c r="W52" s="80"/>
      <c r="X52" s="2"/>
      <c r="Y52" s="81"/>
      <c r="Z52" s="81"/>
      <c r="AA52" s="66"/>
      <c r="AB52" s="66"/>
      <c r="AE52" s="79"/>
      <c r="AF52" s="63"/>
      <c r="AG52" s="63"/>
      <c r="AH52" s="63"/>
      <c r="AI52" s="63"/>
    </row>
    <row r="53" spans="1:35" ht="25.35" customHeight="1">
      <c r="A53" s="69">
        <v>35</v>
      </c>
      <c r="B53" s="75" t="s">
        <v>36</v>
      </c>
      <c r="C53" s="74" t="s">
        <v>235</v>
      </c>
      <c r="D53" s="73">
        <v>25</v>
      </c>
      <c r="E53" s="72" t="s">
        <v>36</v>
      </c>
      <c r="F53" s="72" t="s">
        <v>36</v>
      </c>
      <c r="G53" s="73">
        <v>5</v>
      </c>
      <c r="H53" s="72">
        <v>1</v>
      </c>
      <c r="I53" s="72">
        <f t="shared" si="8"/>
        <v>5</v>
      </c>
      <c r="J53" s="72">
        <v>1</v>
      </c>
      <c r="K53" s="72" t="s">
        <v>36</v>
      </c>
      <c r="L53" s="73">
        <v>16304</v>
      </c>
      <c r="M53" s="73">
        <v>2228</v>
      </c>
      <c r="N53" s="71">
        <v>44589</v>
      </c>
      <c r="O53" s="70" t="s">
        <v>84</v>
      </c>
      <c r="P53" s="67"/>
      <c r="Q53" s="79"/>
      <c r="R53" s="79"/>
      <c r="S53" s="79"/>
      <c r="T53" s="79"/>
      <c r="U53" s="80"/>
      <c r="V53" s="80"/>
      <c r="W53" s="80"/>
      <c r="X53" s="66"/>
      <c r="Y53" s="81"/>
      <c r="Z53" s="2"/>
      <c r="AA53" s="81"/>
      <c r="AB53" s="66"/>
    </row>
    <row r="54" spans="1:35" ht="25.35" customHeight="1">
      <c r="A54" s="69">
        <v>36</v>
      </c>
      <c r="B54" s="75" t="s">
        <v>36</v>
      </c>
      <c r="C54" s="74" t="s">
        <v>93</v>
      </c>
      <c r="D54" s="73">
        <v>14</v>
      </c>
      <c r="E54" s="72" t="s">
        <v>36</v>
      </c>
      <c r="F54" s="72" t="s">
        <v>36</v>
      </c>
      <c r="G54" s="73">
        <v>2</v>
      </c>
      <c r="H54" s="72">
        <v>1</v>
      </c>
      <c r="I54" s="72">
        <f t="shared" si="8"/>
        <v>2</v>
      </c>
      <c r="J54" s="72">
        <v>1</v>
      </c>
      <c r="K54" s="72" t="s">
        <v>36</v>
      </c>
      <c r="L54" s="73">
        <v>50099</v>
      </c>
      <c r="M54" s="73">
        <v>8581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1"/>
      <c r="AA54" s="2"/>
      <c r="AB54" s="66"/>
    </row>
    <row r="55" spans="1:35" ht="25.35" customHeight="1">
      <c r="A55" s="45"/>
      <c r="B55" s="45"/>
      <c r="C55" s="56" t="s">
        <v>236</v>
      </c>
      <c r="D55" s="68">
        <f>SUM(D47:D54)</f>
        <v>193118.54000000004</v>
      </c>
      <c r="E55" s="68">
        <v>335082.08</v>
      </c>
      <c r="F55" s="22">
        <f t="shared" ref="F55" si="9">(D55-E55)/E55</f>
        <v>-0.42366795622135323</v>
      </c>
      <c r="G55" s="68">
        <f t="shared" ref="G55" si="10">SUM(G47:G54)</f>
        <v>31888</v>
      </c>
      <c r="H55" s="68"/>
      <c r="I55" s="47"/>
      <c r="J55" s="46"/>
      <c r="K55" s="48"/>
      <c r="L55" s="49"/>
      <c r="M55" s="53"/>
      <c r="N55" s="50"/>
      <c r="O55" s="58"/>
      <c r="R55" s="67"/>
    </row>
    <row r="56" spans="1:35" ht="23.1" customHeight="1">
      <c r="W56" s="4"/>
    </row>
    <row r="57" spans="1:35" ht="17.25" customHeight="1"/>
    <row r="68" spans="16:18">
      <c r="R68" s="67"/>
    </row>
    <row r="73" spans="16:18">
      <c r="P73" s="6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8" width="2.6640625" style="57" customWidth="1"/>
    <col min="19" max="19" width="22.88671875" style="57" customWidth="1"/>
    <col min="20" max="20" width="20.5546875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2.5546875" style="57" bestFit="1" customWidth="1"/>
    <col min="25" max="25" width="12" style="57" bestFit="1" customWidth="1"/>
    <col min="26" max="26" width="14.88671875" style="57" customWidth="1"/>
    <col min="27" max="27" width="12" style="57" bestFit="1" customWidth="1"/>
    <col min="28" max="31" width="8.88671875" style="57"/>
    <col min="32" max="32" width="10.88671875" style="57" bestFit="1" customWidth="1"/>
    <col min="33" max="33" width="9.6640625" style="57" bestFit="1" customWidth="1"/>
    <col min="34" max="16384" width="8.88671875" style="57"/>
  </cols>
  <sheetData>
    <row r="1" spans="1:29" ht="19.5" customHeight="1">
      <c r="A1" s="65"/>
      <c r="B1" s="65"/>
      <c r="C1" s="65"/>
      <c r="D1" s="65"/>
      <c r="E1" s="34" t="s">
        <v>237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4"/>
      <c r="AA5" s="65"/>
      <c r="AB5" s="65"/>
      <c r="AC5" s="65"/>
    </row>
    <row r="6" spans="1:29">
      <c r="A6" s="105"/>
      <c r="B6" s="105"/>
      <c r="C6" s="108"/>
      <c r="D6" s="36" t="s">
        <v>227</v>
      </c>
      <c r="E6" s="36" t="s">
        <v>239</v>
      </c>
      <c r="F6" s="108"/>
      <c r="G6" s="108" t="s">
        <v>227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4"/>
      <c r="AA8" s="65"/>
      <c r="AB8" s="65"/>
      <c r="AC8" s="65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05"/>
      <c r="B10" s="105"/>
      <c r="C10" s="108"/>
      <c r="D10" s="90" t="s">
        <v>228</v>
      </c>
      <c r="E10" s="90" t="s">
        <v>240</v>
      </c>
      <c r="F10" s="108"/>
      <c r="G10" s="90" t="s">
        <v>228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4"/>
      <c r="AA11" s="65"/>
      <c r="AB11" s="65"/>
      <c r="AC11" s="65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141</v>
      </c>
      <c r="D13" s="73">
        <v>87617.64</v>
      </c>
      <c r="E13" s="72" t="s">
        <v>36</v>
      </c>
      <c r="F13" s="72" t="s">
        <v>36</v>
      </c>
      <c r="G13" s="73">
        <v>11975</v>
      </c>
      <c r="H13" s="72">
        <v>282</v>
      </c>
      <c r="I13" s="72">
        <f t="shared" ref="I13:I20" si="0">G13/H13</f>
        <v>42.464539007092199</v>
      </c>
      <c r="J13" s="72">
        <v>15</v>
      </c>
      <c r="K13" s="72">
        <v>1</v>
      </c>
      <c r="L13" s="73">
        <v>97128.36</v>
      </c>
      <c r="M13" s="73">
        <v>13366</v>
      </c>
      <c r="N13" s="71">
        <v>44610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s="65" customFormat="1" ht="25.35" customHeight="1">
      <c r="A14" s="69">
        <v>2</v>
      </c>
      <c r="B14" s="82" t="s">
        <v>34</v>
      </c>
      <c r="C14" s="74" t="s">
        <v>119</v>
      </c>
      <c r="D14" s="73">
        <v>55675.77</v>
      </c>
      <c r="E14" s="72" t="s">
        <v>36</v>
      </c>
      <c r="F14" s="72" t="s">
        <v>36</v>
      </c>
      <c r="G14" s="73">
        <v>9426</v>
      </c>
      <c r="H14" s="72">
        <v>271</v>
      </c>
      <c r="I14" s="72">
        <f t="shared" si="0"/>
        <v>34.782287822878232</v>
      </c>
      <c r="J14" s="72">
        <v>21</v>
      </c>
      <c r="K14" s="72">
        <v>1</v>
      </c>
      <c r="L14" s="73">
        <v>76665.919999999998</v>
      </c>
      <c r="M14" s="73">
        <v>12840</v>
      </c>
      <c r="N14" s="71">
        <v>44610</v>
      </c>
      <c r="O14" s="70" t="s">
        <v>120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</row>
    <row r="15" spans="1:29" s="65" customFormat="1" ht="25.35" customHeight="1">
      <c r="A15" s="69">
        <v>3</v>
      </c>
      <c r="B15" s="69" t="s">
        <v>34</v>
      </c>
      <c r="C15" s="74" t="s">
        <v>144</v>
      </c>
      <c r="D15" s="73">
        <v>29038.579999999998</v>
      </c>
      <c r="E15" s="72" t="s">
        <v>36</v>
      </c>
      <c r="F15" s="72" t="s">
        <v>36</v>
      </c>
      <c r="G15" s="73">
        <v>6159</v>
      </c>
      <c r="H15" s="72">
        <v>226</v>
      </c>
      <c r="I15" s="72">
        <f t="shared" si="0"/>
        <v>27.252212389380531</v>
      </c>
      <c r="J15" s="72">
        <v>23</v>
      </c>
      <c r="K15" s="72">
        <v>1</v>
      </c>
      <c r="L15" s="73">
        <v>30237.83</v>
      </c>
      <c r="M15" s="73">
        <v>6397</v>
      </c>
      <c r="N15" s="71">
        <v>44610</v>
      </c>
      <c r="O15" s="70" t="s">
        <v>50</v>
      </c>
      <c r="P15" s="67"/>
      <c r="Q15" s="79"/>
      <c r="R15" s="79"/>
      <c r="S15" s="79"/>
      <c r="T15" s="79"/>
      <c r="V15" s="66"/>
      <c r="W15" s="4"/>
      <c r="X15" s="2"/>
      <c r="Y15" s="66"/>
      <c r="AC15" s="66"/>
    </row>
    <row r="16" spans="1:29" s="65" customFormat="1" ht="25.35" customHeight="1">
      <c r="A16" s="69">
        <v>4</v>
      </c>
      <c r="B16" s="83">
        <v>2</v>
      </c>
      <c r="C16" s="74" t="s">
        <v>65</v>
      </c>
      <c r="D16" s="73">
        <v>24629.06</v>
      </c>
      <c r="E16" s="72">
        <v>56639.519999999997</v>
      </c>
      <c r="F16" s="76">
        <f>(D16-E16)/E16</f>
        <v>-0.56516121605550329</v>
      </c>
      <c r="G16" s="73">
        <v>4924</v>
      </c>
      <c r="H16" s="72">
        <v>206</v>
      </c>
      <c r="I16" s="72">
        <f t="shared" si="0"/>
        <v>23.902912621359224</v>
      </c>
      <c r="J16" s="72">
        <v>16</v>
      </c>
      <c r="K16" s="72">
        <v>2</v>
      </c>
      <c r="L16" s="73">
        <v>84017.63</v>
      </c>
      <c r="M16" s="73">
        <v>17272</v>
      </c>
      <c r="N16" s="71">
        <v>44603</v>
      </c>
      <c r="O16" s="70" t="s">
        <v>41</v>
      </c>
      <c r="P16" s="67"/>
      <c r="Q16" s="79"/>
      <c r="R16" s="79"/>
      <c r="S16" s="64"/>
      <c r="T16" s="79"/>
      <c r="V16" s="80"/>
      <c r="W16" s="80"/>
      <c r="X16" s="80"/>
      <c r="Y16" s="81"/>
      <c r="Z16" s="81"/>
      <c r="AA16" s="2"/>
      <c r="AB16" s="66"/>
      <c r="AC16" s="66"/>
    </row>
    <row r="17" spans="1:29" s="65" customFormat="1" ht="25.35" customHeight="1">
      <c r="A17" s="69">
        <v>5</v>
      </c>
      <c r="B17" s="83">
        <v>3</v>
      </c>
      <c r="C17" s="74" t="s">
        <v>158</v>
      </c>
      <c r="D17" s="73">
        <v>20729.38</v>
      </c>
      <c r="E17" s="72">
        <v>54767.31</v>
      </c>
      <c r="F17" s="76">
        <f>(D17-E17)/E17</f>
        <v>-0.62150085516341769</v>
      </c>
      <c r="G17" s="73">
        <v>3225</v>
      </c>
      <c r="H17" s="72">
        <v>168</v>
      </c>
      <c r="I17" s="72">
        <f t="shared" si="0"/>
        <v>19.196428571428573</v>
      </c>
      <c r="J17" s="72">
        <v>14</v>
      </c>
      <c r="K17" s="72">
        <v>2</v>
      </c>
      <c r="L17" s="73">
        <v>76086</v>
      </c>
      <c r="M17" s="73">
        <v>11859</v>
      </c>
      <c r="N17" s="71">
        <v>44603</v>
      </c>
      <c r="O17" s="70" t="s">
        <v>43</v>
      </c>
      <c r="P17" s="67"/>
      <c r="Q17" s="79"/>
      <c r="R17" s="79"/>
      <c r="S17" s="79"/>
      <c r="T17" s="79"/>
      <c r="V17" s="67"/>
      <c r="W17" s="80"/>
      <c r="X17" s="80"/>
      <c r="Y17" s="81"/>
      <c r="Z17" s="81"/>
      <c r="AA17" s="2"/>
      <c r="AB17" s="66"/>
      <c r="AC17" s="66"/>
    </row>
    <row r="18" spans="1:29" ht="25.35" customHeight="1">
      <c r="A18" s="69">
        <v>6</v>
      </c>
      <c r="B18" s="83">
        <v>1</v>
      </c>
      <c r="C18" s="74" t="s">
        <v>159</v>
      </c>
      <c r="D18" s="73">
        <v>19391.88</v>
      </c>
      <c r="E18" s="72">
        <v>77296.69</v>
      </c>
      <c r="F18" s="76">
        <f>(D18-E18)/E18</f>
        <v>-0.74912405692921646</v>
      </c>
      <c r="G18" s="73">
        <v>2916</v>
      </c>
      <c r="H18" s="72">
        <v>161</v>
      </c>
      <c r="I18" s="72">
        <f t="shared" si="0"/>
        <v>18.111801242236027</v>
      </c>
      <c r="J18" s="72">
        <v>14</v>
      </c>
      <c r="K18" s="72">
        <v>2</v>
      </c>
      <c r="L18" s="73">
        <v>101114</v>
      </c>
      <c r="M18" s="73">
        <v>14011</v>
      </c>
      <c r="N18" s="71">
        <v>44603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2"/>
      <c r="Y18" s="80"/>
      <c r="Z18" s="81"/>
      <c r="AA18" s="81"/>
      <c r="AB18" s="66"/>
      <c r="AC18" s="65"/>
    </row>
    <row r="19" spans="1:29" ht="25.35" customHeight="1">
      <c r="A19" s="69">
        <v>7</v>
      </c>
      <c r="B19" s="83">
        <v>4</v>
      </c>
      <c r="C19" s="74" t="s">
        <v>205</v>
      </c>
      <c r="D19" s="73">
        <v>19014.330000000002</v>
      </c>
      <c r="E19" s="72">
        <v>48676.160000000003</v>
      </c>
      <c r="F19" s="76">
        <f>(D19-E19)/E19</f>
        <v>-0.60937078849276527</v>
      </c>
      <c r="G19" s="73">
        <v>2828</v>
      </c>
      <c r="H19" s="72">
        <v>136</v>
      </c>
      <c r="I19" s="72">
        <f t="shared" si="0"/>
        <v>20.794117647058822</v>
      </c>
      <c r="J19" s="72">
        <v>8</v>
      </c>
      <c r="K19" s="72">
        <v>3</v>
      </c>
      <c r="L19" s="73">
        <v>136004.07</v>
      </c>
      <c r="M19" s="73">
        <v>18855</v>
      </c>
      <c r="N19" s="71">
        <v>44596</v>
      </c>
      <c r="O19" s="70" t="s">
        <v>41</v>
      </c>
      <c r="P19" s="67"/>
      <c r="Q19" s="79"/>
      <c r="R19" s="79"/>
      <c r="S19" s="79"/>
      <c r="T19" s="79"/>
      <c r="U19" s="80"/>
      <c r="V19" s="80"/>
      <c r="W19" s="66"/>
      <c r="X19" s="2"/>
      <c r="Y19" s="81"/>
      <c r="Z19" s="81"/>
      <c r="AA19" s="80"/>
      <c r="AB19" s="66"/>
      <c r="AC19" s="65"/>
    </row>
    <row r="20" spans="1:29" ht="25.35" customHeight="1">
      <c r="A20" s="69">
        <v>8</v>
      </c>
      <c r="B20" s="69" t="s">
        <v>34</v>
      </c>
      <c r="C20" s="74" t="s">
        <v>163</v>
      </c>
      <c r="D20" s="73">
        <v>10048.86</v>
      </c>
      <c r="E20" s="72" t="s">
        <v>36</v>
      </c>
      <c r="F20" s="72" t="s">
        <v>36</v>
      </c>
      <c r="G20" s="73">
        <v>1477</v>
      </c>
      <c r="H20" s="72">
        <v>48</v>
      </c>
      <c r="I20" s="72">
        <f t="shared" si="0"/>
        <v>30.770833333333332</v>
      </c>
      <c r="J20" s="72">
        <v>10</v>
      </c>
      <c r="K20" s="72">
        <v>1</v>
      </c>
      <c r="L20" s="73">
        <v>10049</v>
      </c>
      <c r="M20" s="73">
        <v>1477</v>
      </c>
      <c r="N20" s="71">
        <v>44610</v>
      </c>
      <c r="O20" s="70" t="s">
        <v>39</v>
      </c>
      <c r="P20" s="67"/>
      <c r="Q20" s="79"/>
      <c r="R20" s="79"/>
      <c r="S20" s="79"/>
      <c r="T20" s="79"/>
      <c r="U20" s="67"/>
      <c r="V20" s="67"/>
      <c r="W20" s="66"/>
      <c r="X20" s="2"/>
      <c r="Y20" s="67"/>
      <c r="Z20" s="66"/>
      <c r="AA20" s="65"/>
      <c r="AB20" s="65"/>
      <c r="AC20" s="66"/>
    </row>
    <row r="21" spans="1:29" ht="25.35" customHeight="1">
      <c r="A21" s="69">
        <v>9</v>
      </c>
      <c r="B21" s="83">
        <v>5</v>
      </c>
      <c r="C21" s="74" t="s">
        <v>183</v>
      </c>
      <c r="D21" s="73">
        <v>9517.0800000000017</v>
      </c>
      <c r="E21" s="72">
        <v>22423.679999999997</v>
      </c>
      <c r="F21" s="76">
        <f>(D21-E21)/E21</f>
        <v>-0.57557903073893302</v>
      </c>
      <c r="G21" s="73">
        <v>1404</v>
      </c>
      <c r="H21" s="72" t="s">
        <v>36</v>
      </c>
      <c r="I21" s="72" t="s">
        <v>36</v>
      </c>
      <c r="J21" s="72">
        <v>9</v>
      </c>
      <c r="K21" s="72">
        <v>8</v>
      </c>
      <c r="L21" s="73">
        <v>612738.69999999995</v>
      </c>
      <c r="M21" s="73">
        <v>86169</v>
      </c>
      <c r="N21" s="71">
        <v>44561</v>
      </c>
      <c r="O21" s="70" t="s">
        <v>184</v>
      </c>
      <c r="P21" s="67"/>
      <c r="Q21" s="79"/>
      <c r="R21" s="79"/>
      <c r="S21" s="79"/>
      <c r="T21" s="79"/>
      <c r="U21" s="65"/>
      <c r="V21" s="80"/>
      <c r="W21" s="80"/>
      <c r="X21" s="80"/>
      <c r="Y21" s="81"/>
      <c r="Z21" s="81"/>
      <c r="AA21" s="2"/>
      <c r="AB21" s="66"/>
      <c r="AC21" s="66"/>
    </row>
    <row r="22" spans="1:29" ht="25.35" customHeight="1">
      <c r="A22" s="69">
        <v>10</v>
      </c>
      <c r="B22" s="83">
        <v>7</v>
      </c>
      <c r="C22" s="74" t="s">
        <v>172</v>
      </c>
      <c r="D22" s="73">
        <v>8383</v>
      </c>
      <c r="E22" s="72">
        <v>17855</v>
      </c>
      <c r="F22" s="76">
        <f>(D22-E22)/E22</f>
        <v>-0.53049565947913746</v>
      </c>
      <c r="G22" s="73">
        <v>1691</v>
      </c>
      <c r="H22" s="72" t="s">
        <v>36</v>
      </c>
      <c r="I22" s="72" t="s">
        <v>36</v>
      </c>
      <c r="J22" s="72">
        <v>13</v>
      </c>
      <c r="K22" s="72">
        <v>3</v>
      </c>
      <c r="L22" s="73">
        <v>41973</v>
      </c>
      <c r="M22" s="73">
        <v>8528</v>
      </c>
      <c r="N22" s="71">
        <v>44596</v>
      </c>
      <c r="O22" s="70" t="s">
        <v>47</v>
      </c>
      <c r="P22" s="67"/>
      <c r="Q22" s="79"/>
      <c r="R22" s="79"/>
      <c r="S22" s="79"/>
      <c r="T22" s="79"/>
      <c r="U22" s="65"/>
      <c r="V22" s="67"/>
      <c r="W22" s="80"/>
      <c r="X22" s="80"/>
      <c r="Y22" s="81"/>
      <c r="Z22" s="81"/>
      <c r="AA22" s="2"/>
      <c r="AB22" s="66"/>
      <c r="AC22" s="66"/>
    </row>
    <row r="23" spans="1:29" ht="25.35" customHeight="1">
      <c r="A23" s="45"/>
      <c r="B23" s="45"/>
      <c r="C23" s="56" t="s">
        <v>52</v>
      </c>
      <c r="D23" s="68">
        <f>SUM(D13:D22)</f>
        <v>284045.58</v>
      </c>
      <c r="E23" s="68">
        <v>340767.2</v>
      </c>
      <c r="F23" s="78">
        <f>(D23-E23)/E23</f>
        <v>-0.16645269849915131</v>
      </c>
      <c r="G23" s="68">
        <f t="shared" ref="G23" si="1">SUM(G13:G22)</f>
        <v>46025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</row>
    <row r="25" spans="1:29" ht="25.35" customHeight="1">
      <c r="A25" s="69">
        <v>11</v>
      </c>
      <c r="B25" s="83">
        <v>13</v>
      </c>
      <c r="C25" s="74" t="s">
        <v>171</v>
      </c>
      <c r="D25" s="73">
        <v>7911.88</v>
      </c>
      <c r="E25" s="73">
        <v>11045.1</v>
      </c>
      <c r="F25" s="76">
        <f t="shared" ref="F25:F35" si="2">(D25-E25)/E25</f>
        <v>-0.2836751138513911</v>
      </c>
      <c r="G25" s="73">
        <v>1514</v>
      </c>
      <c r="H25" s="72">
        <v>32</v>
      </c>
      <c r="I25" s="72">
        <f t="shared" ref="I25:I34" si="3">G25/H25</f>
        <v>47.3125</v>
      </c>
      <c r="J25" s="72">
        <v>4</v>
      </c>
      <c r="K25" s="72">
        <v>13</v>
      </c>
      <c r="L25" s="73">
        <v>205769</v>
      </c>
      <c r="M25" s="73">
        <v>40964</v>
      </c>
      <c r="N25" s="71">
        <v>44526</v>
      </c>
      <c r="O25" s="70" t="s">
        <v>43</v>
      </c>
      <c r="P25" s="67"/>
      <c r="Q25" s="79"/>
      <c r="R25" s="79"/>
      <c r="S25" s="79"/>
      <c r="T25" s="79"/>
      <c r="U25" s="79"/>
      <c r="V25" s="79"/>
      <c r="W25" s="79"/>
      <c r="X25" s="81"/>
      <c r="Y25" s="81"/>
      <c r="Z25" s="2"/>
      <c r="AA25" s="66"/>
      <c r="AB25" s="66"/>
      <c r="AC25" s="65"/>
    </row>
    <row r="26" spans="1:29" ht="25.35" customHeight="1">
      <c r="A26" s="69">
        <v>12</v>
      </c>
      <c r="B26" s="83">
        <v>8</v>
      </c>
      <c r="C26" s="74" t="s">
        <v>62</v>
      </c>
      <c r="D26" s="73">
        <v>7346.54</v>
      </c>
      <c r="E26" s="72">
        <v>17757.45</v>
      </c>
      <c r="F26" s="76">
        <f t="shared" si="2"/>
        <v>-0.58628406668750299</v>
      </c>
      <c r="G26" s="73">
        <v>1407</v>
      </c>
      <c r="H26" s="72">
        <v>63</v>
      </c>
      <c r="I26" s="72">
        <f t="shared" si="3"/>
        <v>22.333333333333332</v>
      </c>
      <c r="J26" s="72">
        <v>8</v>
      </c>
      <c r="K26" s="72">
        <v>7</v>
      </c>
      <c r="L26" s="73">
        <v>176056</v>
      </c>
      <c r="M26" s="73">
        <v>34473</v>
      </c>
      <c r="N26" s="71">
        <v>44568</v>
      </c>
      <c r="O26" s="70" t="s">
        <v>39</v>
      </c>
      <c r="P26" s="67"/>
      <c r="Q26" s="79"/>
      <c r="R26" s="79"/>
      <c r="S26" s="79"/>
      <c r="T26" s="79"/>
      <c r="U26" s="79"/>
      <c r="V26" s="79"/>
      <c r="W26" s="79"/>
      <c r="X26" s="81"/>
      <c r="Y26" s="81"/>
      <c r="Z26" s="2"/>
      <c r="AA26" s="66"/>
      <c r="AB26" s="66"/>
      <c r="AC26" s="65"/>
    </row>
    <row r="27" spans="1:29" ht="25.35" customHeight="1">
      <c r="A27" s="69">
        <v>13</v>
      </c>
      <c r="B27" s="83">
        <v>11</v>
      </c>
      <c r="C27" s="74" t="s">
        <v>213</v>
      </c>
      <c r="D27" s="73">
        <v>6356.1</v>
      </c>
      <c r="E27" s="73">
        <v>11948.32</v>
      </c>
      <c r="F27" s="76">
        <f t="shared" si="2"/>
        <v>-0.46803399975896187</v>
      </c>
      <c r="G27" s="73">
        <v>1004</v>
      </c>
      <c r="H27" s="72">
        <v>36</v>
      </c>
      <c r="I27" s="72">
        <f t="shared" si="3"/>
        <v>27.888888888888889</v>
      </c>
      <c r="J27" s="72">
        <v>6</v>
      </c>
      <c r="K27" s="72">
        <v>10</v>
      </c>
      <c r="L27" s="73">
        <v>794166.1</v>
      </c>
      <c r="M27" s="73">
        <v>115385</v>
      </c>
      <c r="N27" s="71">
        <v>44547</v>
      </c>
      <c r="O27" s="70" t="s">
        <v>142</v>
      </c>
      <c r="P27" s="67"/>
      <c r="Q27" s="79"/>
      <c r="R27" s="79"/>
      <c r="S27" s="79"/>
      <c r="T27" s="80"/>
      <c r="U27" s="80"/>
      <c r="V27" s="80"/>
      <c r="W27" s="80"/>
      <c r="X27" s="81"/>
      <c r="Y27" s="80"/>
      <c r="Z27" s="2"/>
      <c r="AA27" s="66"/>
      <c r="AB27" s="66"/>
      <c r="AC27" s="65"/>
    </row>
    <row r="28" spans="1:29" ht="25.35" customHeight="1">
      <c r="A28" s="69">
        <v>14</v>
      </c>
      <c r="B28" s="83">
        <v>15</v>
      </c>
      <c r="C28" s="74" t="s">
        <v>233</v>
      </c>
      <c r="D28" s="73">
        <v>5950.51</v>
      </c>
      <c r="E28" s="72">
        <v>9291.69</v>
      </c>
      <c r="F28" s="76">
        <f t="shared" si="2"/>
        <v>-0.35958797592257169</v>
      </c>
      <c r="G28" s="73">
        <v>856</v>
      </c>
      <c r="H28" s="72">
        <v>35</v>
      </c>
      <c r="I28" s="72">
        <f t="shared" si="3"/>
        <v>24.457142857142856</v>
      </c>
      <c r="J28" s="72">
        <v>5</v>
      </c>
      <c r="K28" s="72">
        <v>2</v>
      </c>
      <c r="L28" s="73">
        <v>15242</v>
      </c>
      <c r="M28" s="73">
        <v>2222</v>
      </c>
      <c r="N28" s="71">
        <v>44603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81"/>
      <c r="Y28" s="81"/>
      <c r="Z28" s="2"/>
      <c r="AA28" s="66"/>
      <c r="AB28" s="66"/>
      <c r="AC28" s="65"/>
    </row>
    <row r="29" spans="1:29" s="65" customFormat="1" ht="25.35" customHeight="1">
      <c r="A29" s="69">
        <v>15</v>
      </c>
      <c r="B29" s="83">
        <v>16</v>
      </c>
      <c r="C29" s="74" t="s">
        <v>207</v>
      </c>
      <c r="D29" s="73">
        <v>3883.34</v>
      </c>
      <c r="E29" s="72">
        <v>8909.33</v>
      </c>
      <c r="F29" s="76">
        <f t="shared" si="2"/>
        <v>-0.56412659537810361</v>
      </c>
      <c r="G29" s="73">
        <v>580</v>
      </c>
      <c r="H29" s="72">
        <v>27</v>
      </c>
      <c r="I29" s="72">
        <f t="shared" si="3"/>
        <v>21.481481481481481</v>
      </c>
      <c r="J29" s="72">
        <v>5</v>
      </c>
      <c r="K29" s="72">
        <v>5</v>
      </c>
      <c r="L29" s="73">
        <v>65482</v>
      </c>
      <c r="M29" s="73">
        <v>10073</v>
      </c>
      <c r="N29" s="71">
        <v>44582</v>
      </c>
      <c r="O29" s="70" t="s">
        <v>43</v>
      </c>
      <c r="P29" s="67"/>
      <c r="Q29" s="79"/>
      <c r="R29" s="79"/>
      <c r="S29" s="79"/>
      <c r="T29" s="79"/>
      <c r="U29" s="80"/>
      <c r="V29" s="80"/>
      <c r="W29" s="80"/>
      <c r="X29" s="81"/>
      <c r="Y29" s="81"/>
      <c r="Z29" s="2"/>
      <c r="AA29" s="66"/>
      <c r="AB29" s="66"/>
    </row>
    <row r="30" spans="1:29" ht="25.35" customHeight="1">
      <c r="A30" s="69">
        <v>16</v>
      </c>
      <c r="B30" s="83">
        <v>9</v>
      </c>
      <c r="C30" s="74" t="s">
        <v>70</v>
      </c>
      <c r="D30" s="73">
        <v>3873.2</v>
      </c>
      <c r="E30" s="73">
        <v>12891.65</v>
      </c>
      <c r="F30" s="76">
        <f t="shared" si="2"/>
        <v>-0.69955746549122888</v>
      </c>
      <c r="G30" s="73">
        <v>743</v>
      </c>
      <c r="H30" s="72">
        <v>38</v>
      </c>
      <c r="I30" s="72">
        <f t="shared" si="3"/>
        <v>19.55263157894737</v>
      </c>
      <c r="J30" s="72">
        <v>5</v>
      </c>
      <c r="K30" s="72">
        <v>9</v>
      </c>
      <c r="L30" s="73">
        <v>315052</v>
      </c>
      <c r="M30" s="73">
        <v>63935</v>
      </c>
      <c r="N30" s="71">
        <v>44554</v>
      </c>
      <c r="O30" s="70" t="s">
        <v>37</v>
      </c>
      <c r="P30" s="67"/>
      <c r="Q30" s="79"/>
      <c r="R30" s="79"/>
      <c r="S30" s="79"/>
      <c r="T30" s="79"/>
      <c r="U30" s="64"/>
      <c r="V30" s="80"/>
      <c r="W30" s="80"/>
      <c r="X30" s="66"/>
      <c r="Y30" s="81"/>
      <c r="Z30" s="81"/>
      <c r="AA30" s="2"/>
      <c r="AB30" s="66"/>
      <c r="AC30" s="66"/>
    </row>
    <row r="31" spans="1:29" ht="25.35" customHeight="1">
      <c r="A31" s="69">
        <v>17</v>
      </c>
      <c r="B31" s="83">
        <v>21</v>
      </c>
      <c r="C31" s="74" t="s">
        <v>148</v>
      </c>
      <c r="D31" s="73">
        <v>3070.7799999999997</v>
      </c>
      <c r="E31" s="72">
        <v>3974</v>
      </c>
      <c r="F31" s="76">
        <f t="shared" si="2"/>
        <v>-0.22728233517866137</v>
      </c>
      <c r="G31" s="73">
        <v>519</v>
      </c>
      <c r="H31" s="72">
        <v>14</v>
      </c>
      <c r="I31" s="72">
        <f t="shared" si="3"/>
        <v>37.071428571428569</v>
      </c>
      <c r="J31" s="72">
        <v>3</v>
      </c>
      <c r="K31" s="72">
        <v>4</v>
      </c>
      <c r="L31" s="73">
        <v>23702.78</v>
      </c>
      <c r="M31" s="73">
        <v>3954</v>
      </c>
      <c r="N31" s="71">
        <v>44589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81"/>
      <c r="AA31" s="2"/>
      <c r="AB31" s="66"/>
      <c r="AC31" s="65"/>
    </row>
    <row r="32" spans="1:29" s="65" customFormat="1" ht="25.35" customHeight="1">
      <c r="A32" s="69">
        <v>18</v>
      </c>
      <c r="B32" s="83">
        <v>18</v>
      </c>
      <c r="C32" s="74" t="s">
        <v>229</v>
      </c>
      <c r="D32" s="73">
        <v>2088.4699999999998</v>
      </c>
      <c r="E32" s="72">
        <v>6631.4</v>
      </c>
      <c r="F32" s="76">
        <f t="shared" si="2"/>
        <v>-0.68506348584009413</v>
      </c>
      <c r="G32" s="73">
        <v>436</v>
      </c>
      <c r="H32" s="72">
        <v>30</v>
      </c>
      <c r="I32" s="72">
        <f t="shared" si="3"/>
        <v>14.533333333333333</v>
      </c>
      <c r="J32" s="72">
        <v>4</v>
      </c>
      <c r="K32" s="72">
        <v>5</v>
      </c>
      <c r="L32" s="73">
        <v>46844.47</v>
      </c>
      <c r="M32" s="73">
        <v>8830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66"/>
      <c r="Y32" s="81"/>
      <c r="Z32" s="81"/>
      <c r="AA32" s="2"/>
      <c r="AB32" s="66"/>
      <c r="AC32" s="66"/>
    </row>
    <row r="33" spans="1:35" s="65" customFormat="1" ht="25.35" customHeight="1">
      <c r="A33" s="69">
        <v>19</v>
      </c>
      <c r="B33" s="83">
        <v>12</v>
      </c>
      <c r="C33" s="74" t="s">
        <v>231</v>
      </c>
      <c r="D33" s="73">
        <v>1958.84</v>
      </c>
      <c r="E33" s="72">
        <v>11853.74</v>
      </c>
      <c r="F33" s="76">
        <f t="shared" si="2"/>
        <v>-0.83474920151783316</v>
      </c>
      <c r="G33" s="73">
        <v>380</v>
      </c>
      <c r="H33" s="72">
        <v>32</v>
      </c>
      <c r="I33" s="72">
        <f t="shared" si="3"/>
        <v>11.875</v>
      </c>
      <c r="J33" s="72">
        <v>6</v>
      </c>
      <c r="K33" s="72">
        <v>3</v>
      </c>
      <c r="L33" s="73">
        <v>25688.52</v>
      </c>
      <c r="M33" s="73">
        <v>4997</v>
      </c>
      <c r="N33" s="71">
        <v>44596</v>
      </c>
      <c r="O33" s="70" t="s">
        <v>232</v>
      </c>
      <c r="P33" s="67"/>
      <c r="Q33" s="79"/>
      <c r="R33" s="79"/>
      <c r="S33" s="79"/>
      <c r="T33" s="79"/>
      <c r="U33" s="80"/>
      <c r="V33" s="80"/>
      <c r="W33" s="80"/>
      <c r="X33" s="81"/>
      <c r="Y33" s="81"/>
      <c r="Z33" s="2"/>
      <c r="AA33" s="66"/>
      <c r="AB33" s="66"/>
    </row>
    <row r="34" spans="1:35" s="65" customFormat="1" ht="25.35" customHeight="1">
      <c r="A34" s="69">
        <v>20</v>
      </c>
      <c r="B34" s="83">
        <v>17</v>
      </c>
      <c r="C34" s="74" t="s">
        <v>83</v>
      </c>
      <c r="D34" s="73">
        <v>1894.72</v>
      </c>
      <c r="E34" s="72">
        <v>8538.85</v>
      </c>
      <c r="F34" s="76">
        <f t="shared" si="2"/>
        <v>-0.77810595103556102</v>
      </c>
      <c r="G34" s="73">
        <v>373</v>
      </c>
      <c r="H34" s="72">
        <v>18</v>
      </c>
      <c r="I34" s="72">
        <f t="shared" si="3"/>
        <v>20.722222222222221</v>
      </c>
      <c r="J34" s="72">
        <v>5</v>
      </c>
      <c r="K34" s="72">
        <v>4</v>
      </c>
      <c r="L34" s="73">
        <v>35303</v>
      </c>
      <c r="M34" s="73">
        <v>6801</v>
      </c>
      <c r="N34" s="71">
        <v>44589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81"/>
      <c r="Z34" s="2"/>
      <c r="AA34" s="66"/>
      <c r="AB34" s="66"/>
    </row>
    <row r="35" spans="1:35" ht="25.2" customHeight="1">
      <c r="A35" s="45"/>
      <c r="B35" s="45"/>
      <c r="C35" s="56" t="s">
        <v>66</v>
      </c>
      <c r="D35" s="68">
        <f>SUM(D23:D34)</f>
        <v>328379.96000000002</v>
      </c>
      <c r="E35" s="68">
        <v>429007.98000000004</v>
      </c>
      <c r="F35" s="78">
        <f t="shared" si="2"/>
        <v>-0.23455978604407315</v>
      </c>
      <c r="G35" s="68">
        <f t="shared" ref="G35" si="4">SUM(G23:G34)</f>
        <v>53837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3">
        <v>10</v>
      </c>
      <c r="C37" s="74" t="s">
        <v>68</v>
      </c>
      <c r="D37" s="73">
        <v>1706</v>
      </c>
      <c r="E37" s="72">
        <v>12525</v>
      </c>
      <c r="F37" s="76">
        <f>(D37-E37)/E37</f>
        <v>-0.86379241516966065</v>
      </c>
      <c r="G37" s="73">
        <v>295</v>
      </c>
      <c r="H37" s="72" t="s">
        <v>36</v>
      </c>
      <c r="I37" s="72" t="s">
        <v>36</v>
      </c>
      <c r="J37" s="72">
        <v>8</v>
      </c>
      <c r="K37" s="72">
        <v>2</v>
      </c>
      <c r="L37" s="73">
        <v>14231</v>
      </c>
      <c r="M37" s="73">
        <v>2314</v>
      </c>
      <c r="N37" s="71">
        <v>44603</v>
      </c>
      <c r="O37" s="70" t="s">
        <v>47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  <c r="AA37" s="2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3">
        <v>19</v>
      </c>
      <c r="C38" s="74" t="s">
        <v>161</v>
      </c>
      <c r="D38" s="73">
        <v>1473.52</v>
      </c>
      <c r="E38" s="73">
        <v>5601.64</v>
      </c>
      <c r="F38" s="76">
        <f>(D38-E38)/E38</f>
        <v>-0.73694846509236589</v>
      </c>
      <c r="G38" s="73">
        <v>206</v>
      </c>
      <c r="H38" s="72">
        <v>7</v>
      </c>
      <c r="I38" s="72">
        <f>G38/H38</f>
        <v>29.428571428571427</v>
      </c>
      <c r="J38" s="72">
        <v>3</v>
      </c>
      <c r="K38" s="72">
        <v>13</v>
      </c>
      <c r="L38" s="73">
        <v>638491</v>
      </c>
      <c r="M38" s="73">
        <v>92047</v>
      </c>
      <c r="N38" s="71">
        <v>44526</v>
      </c>
      <c r="O38" s="70" t="s">
        <v>37</v>
      </c>
      <c r="P38" s="67"/>
      <c r="Q38" s="79"/>
      <c r="R38" s="79"/>
      <c r="S38" s="79"/>
      <c r="T38" s="79"/>
      <c r="U38" s="80"/>
      <c r="V38" s="80"/>
      <c r="W38" s="80"/>
      <c r="X38" s="81"/>
      <c r="Y38" s="66"/>
      <c r="Z38" s="2"/>
      <c r="AA38" s="81"/>
      <c r="AB38" s="66"/>
      <c r="AC38" s="65"/>
      <c r="AD38" s="65"/>
      <c r="AE38" s="79"/>
      <c r="AF38" s="62"/>
      <c r="AG38" s="62"/>
      <c r="AH38" s="62"/>
      <c r="AI38" s="62"/>
    </row>
    <row r="39" spans="1:35" ht="25.35" customHeight="1">
      <c r="A39" s="69">
        <v>23</v>
      </c>
      <c r="B39" s="83">
        <v>20</v>
      </c>
      <c r="C39" s="74" t="s">
        <v>160</v>
      </c>
      <c r="D39" s="73">
        <v>1153</v>
      </c>
      <c r="E39" s="72">
        <v>4910</v>
      </c>
      <c r="F39" s="76">
        <f>(D39-E39)/E39</f>
        <v>-0.76517311608961303</v>
      </c>
      <c r="G39" s="73">
        <v>167</v>
      </c>
      <c r="H39" s="72" t="s">
        <v>36</v>
      </c>
      <c r="I39" s="72" t="s">
        <v>36</v>
      </c>
      <c r="J39" s="72">
        <v>2</v>
      </c>
      <c r="K39" s="72">
        <v>6</v>
      </c>
      <c r="L39" s="73">
        <v>48432</v>
      </c>
      <c r="M39" s="73">
        <v>8443</v>
      </c>
      <c r="N39" s="71">
        <v>44575</v>
      </c>
      <c r="O39" s="70" t="s">
        <v>47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2"/>
      <c r="AA39" s="81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83" t="s">
        <v>58</v>
      </c>
      <c r="C40" s="74" t="s">
        <v>192</v>
      </c>
      <c r="D40" s="73">
        <v>572.6</v>
      </c>
      <c r="E40" s="72" t="s">
        <v>36</v>
      </c>
      <c r="F40" s="72" t="s">
        <v>36</v>
      </c>
      <c r="G40" s="73">
        <v>95</v>
      </c>
      <c r="H40" s="72">
        <v>7</v>
      </c>
      <c r="I40" s="72">
        <f>G40/H40</f>
        <v>13.571428571428571</v>
      </c>
      <c r="J40" s="72">
        <v>7</v>
      </c>
      <c r="K40" s="72">
        <v>0</v>
      </c>
      <c r="L40" s="73">
        <v>572.6</v>
      </c>
      <c r="M40" s="73">
        <v>95</v>
      </c>
      <c r="N40" s="71" t="s">
        <v>60</v>
      </c>
      <c r="O40" s="70" t="s">
        <v>56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81"/>
      <c r="AA40" s="66"/>
      <c r="AB40" s="66"/>
      <c r="AC40" s="65"/>
      <c r="AD40" s="65"/>
      <c r="AE40" s="79"/>
      <c r="AF40" s="63"/>
      <c r="AG40" s="63"/>
      <c r="AH40" s="63"/>
      <c r="AI40" s="63"/>
    </row>
    <row r="41" spans="1:35" ht="25.35" customHeight="1">
      <c r="A41" s="69">
        <v>25</v>
      </c>
      <c r="B41" s="83">
        <v>24</v>
      </c>
      <c r="C41" s="74" t="s">
        <v>230</v>
      </c>
      <c r="D41" s="73">
        <v>459</v>
      </c>
      <c r="E41" s="72">
        <v>1549</v>
      </c>
      <c r="F41" s="76">
        <f>(D41-E41)/E41</f>
        <v>-0.70367979341510656</v>
      </c>
      <c r="G41" s="73">
        <v>132</v>
      </c>
      <c r="H41" s="72" t="s">
        <v>36</v>
      </c>
      <c r="I41" s="72" t="s">
        <v>36</v>
      </c>
      <c r="J41" s="72">
        <v>3</v>
      </c>
      <c r="K41" s="72">
        <v>6</v>
      </c>
      <c r="L41" s="73">
        <v>25825</v>
      </c>
      <c r="M41" s="73">
        <v>5534</v>
      </c>
      <c r="N41" s="71">
        <v>44575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2"/>
      <c r="Y41" s="81"/>
      <c r="Z41" s="81"/>
      <c r="AA41" s="66"/>
      <c r="AB41" s="66"/>
      <c r="AC41" s="65"/>
      <c r="AD41" s="65"/>
      <c r="AE41" s="79"/>
      <c r="AF41" s="63"/>
      <c r="AG41" s="63"/>
      <c r="AH41" s="63"/>
      <c r="AI41" s="63"/>
    </row>
    <row r="42" spans="1:35" ht="25.35" customHeight="1">
      <c r="A42" s="69">
        <v>26</v>
      </c>
      <c r="B42" s="83">
        <v>32</v>
      </c>
      <c r="C42" s="74" t="s">
        <v>149</v>
      </c>
      <c r="D42" s="73">
        <v>416.5</v>
      </c>
      <c r="E42" s="72">
        <v>367</v>
      </c>
      <c r="F42" s="76">
        <f>(D42-E42)/E42</f>
        <v>0.13487738419618528</v>
      </c>
      <c r="G42" s="73">
        <v>85</v>
      </c>
      <c r="H42" s="72">
        <v>4</v>
      </c>
      <c r="I42" s="72">
        <f>G42/H42</f>
        <v>21.25</v>
      </c>
      <c r="J42" s="72">
        <v>3</v>
      </c>
      <c r="K42" s="72">
        <v>12</v>
      </c>
      <c r="L42" s="73">
        <v>11762.5</v>
      </c>
      <c r="M42" s="73">
        <v>2404</v>
      </c>
      <c r="N42" s="71">
        <v>44533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66"/>
      <c r="Y42" s="2"/>
      <c r="Z42" s="81"/>
      <c r="AA42" s="81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4" t="s">
        <v>58</v>
      </c>
      <c r="C43" s="74" t="s">
        <v>74</v>
      </c>
      <c r="D43" s="73">
        <v>387.5</v>
      </c>
      <c r="E43" s="72" t="s">
        <v>36</v>
      </c>
      <c r="F43" s="72" t="s">
        <v>36</v>
      </c>
      <c r="G43" s="73">
        <v>92</v>
      </c>
      <c r="H43" s="72">
        <v>2</v>
      </c>
      <c r="I43" s="72">
        <f>G43/H43</f>
        <v>46</v>
      </c>
      <c r="J43" s="72">
        <v>2</v>
      </c>
      <c r="K43" s="72">
        <v>0</v>
      </c>
      <c r="L43" s="73">
        <v>388</v>
      </c>
      <c r="M43" s="73">
        <v>92</v>
      </c>
      <c r="N43" s="71" t="s">
        <v>60</v>
      </c>
      <c r="O43" s="70" t="s">
        <v>37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81"/>
      <c r="AB43" s="66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83">
        <v>28</v>
      </c>
      <c r="C44" s="74" t="s">
        <v>156</v>
      </c>
      <c r="D44" s="73">
        <v>178</v>
      </c>
      <c r="E44" s="72">
        <v>553</v>
      </c>
      <c r="F44" s="76">
        <f>(D44-E44)/E44</f>
        <v>-0.67811934900542492</v>
      </c>
      <c r="G44" s="73">
        <v>29</v>
      </c>
      <c r="H44" s="72">
        <v>3</v>
      </c>
      <c r="I44" s="72">
        <f>G44/H44</f>
        <v>9.6666666666666661</v>
      </c>
      <c r="J44" s="72">
        <v>1</v>
      </c>
      <c r="K44" s="72">
        <v>8</v>
      </c>
      <c r="L44" s="73">
        <v>8639</v>
      </c>
      <c r="M44" s="73">
        <v>1594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75" t="s">
        <v>36</v>
      </c>
      <c r="C45" s="74" t="s">
        <v>121</v>
      </c>
      <c r="D45" s="73">
        <v>136</v>
      </c>
      <c r="E45" s="72" t="s">
        <v>36</v>
      </c>
      <c r="F45" s="72" t="s">
        <v>36</v>
      </c>
      <c r="G45" s="73">
        <v>25</v>
      </c>
      <c r="H45" s="72">
        <v>3</v>
      </c>
      <c r="I45" s="72">
        <f>G45/H45</f>
        <v>8.3333333333333339</v>
      </c>
      <c r="J45" s="72">
        <v>1</v>
      </c>
      <c r="K45" s="72" t="s">
        <v>36</v>
      </c>
      <c r="L45" s="73">
        <v>29657.25</v>
      </c>
      <c r="M45" s="73">
        <v>5256</v>
      </c>
      <c r="N45" s="71">
        <v>44519</v>
      </c>
      <c r="O45" s="70" t="s">
        <v>122</v>
      </c>
      <c r="P45" s="67"/>
      <c r="Q45" s="79"/>
      <c r="R45" s="79"/>
      <c r="S45" s="79"/>
      <c r="T45" s="79"/>
      <c r="U45" s="80"/>
      <c r="V45" s="80"/>
      <c r="W45" s="80"/>
      <c r="X45" s="66"/>
      <c r="Y45" s="2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83">
        <v>39</v>
      </c>
      <c r="C46" s="74" t="s">
        <v>162</v>
      </c>
      <c r="D46" s="73">
        <v>80</v>
      </c>
      <c r="E46" s="73">
        <v>72</v>
      </c>
      <c r="F46" s="76">
        <f>(D46-E46)/E46</f>
        <v>0.1111111111111111</v>
      </c>
      <c r="G46" s="73">
        <v>12</v>
      </c>
      <c r="H46" s="72">
        <v>1</v>
      </c>
      <c r="I46" s="72">
        <f>G46/H46</f>
        <v>12</v>
      </c>
      <c r="J46" s="72">
        <v>1</v>
      </c>
      <c r="K46" s="72">
        <v>12</v>
      </c>
      <c r="L46" s="73">
        <v>11044.86</v>
      </c>
      <c r="M46" s="73">
        <v>1974</v>
      </c>
      <c r="N46" s="71">
        <v>44533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2" customHeight="1">
      <c r="A47" s="45"/>
      <c r="B47" s="45"/>
      <c r="C47" s="56" t="s">
        <v>90</v>
      </c>
      <c r="D47" s="68">
        <f>SUM(D35:D46)</f>
        <v>334942.08000000002</v>
      </c>
      <c r="E47" s="68">
        <v>445818.6</v>
      </c>
      <c r="F47" s="78">
        <f>(D47-E47)/E47</f>
        <v>-0.24870321695864633</v>
      </c>
      <c r="G47" s="68">
        <f t="shared" ref="G47" si="5">SUM(G35:G46)</f>
        <v>54975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72" t="s">
        <v>36</v>
      </c>
      <c r="C49" s="74" t="s">
        <v>224</v>
      </c>
      <c r="D49" s="73">
        <v>73</v>
      </c>
      <c r="E49" s="72" t="s">
        <v>36</v>
      </c>
      <c r="F49" s="72" t="s">
        <v>36</v>
      </c>
      <c r="G49" s="73">
        <v>13</v>
      </c>
      <c r="H49" s="72">
        <v>1</v>
      </c>
      <c r="I49" s="72">
        <f>G49/H49</f>
        <v>13</v>
      </c>
      <c r="J49" s="72">
        <v>1</v>
      </c>
      <c r="K49" s="72">
        <v>12</v>
      </c>
      <c r="L49" s="73">
        <v>11735.86</v>
      </c>
      <c r="M49" s="73">
        <v>2474</v>
      </c>
      <c r="N49" s="71">
        <v>44421</v>
      </c>
      <c r="O49" s="70" t="s">
        <v>50</v>
      </c>
      <c r="P49" s="11"/>
      <c r="Q49" s="79"/>
      <c r="R49" s="79"/>
      <c r="S49" s="79"/>
      <c r="T49" s="79"/>
      <c r="U49" s="80"/>
      <c r="V49" s="80"/>
      <c r="W49" s="81"/>
      <c r="X49" s="81"/>
      <c r="Y49" s="2"/>
      <c r="Z49" s="80"/>
      <c r="AA49" s="66"/>
      <c r="AB49" s="66"/>
    </row>
    <row r="50" spans="1:28" ht="25.35" customHeight="1">
      <c r="A50" s="69">
        <v>32</v>
      </c>
      <c r="B50" s="85">
        <v>35</v>
      </c>
      <c r="C50" s="77" t="s">
        <v>216</v>
      </c>
      <c r="D50" s="73">
        <v>67</v>
      </c>
      <c r="E50" s="72">
        <v>120</v>
      </c>
      <c r="F50" s="76">
        <f>(D50-E50)/E50</f>
        <v>-0.44166666666666665</v>
      </c>
      <c r="G50" s="73">
        <v>19</v>
      </c>
      <c r="H50" s="72">
        <v>1</v>
      </c>
      <c r="I50" s="72">
        <f>G50/H50</f>
        <v>19</v>
      </c>
      <c r="J50" s="72">
        <v>1</v>
      </c>
      <c r="K50" s="72" t="s">
        <v>36</v>
      </c>
      <c r="L50" s="73">
        <v>24648</v>
      </c>
      <c r="M50" s="73">
        <v>4377</v>
      </c>
      <c r="N50" s="71">
        <v>44323</v>
      </c>
      <c r="O50" s="70" t="s">
        <v>43</v>
      </c>
      <c r="P50" s="11"/>
      <c r="Q50" s="79"/>
      <c r="R50" s="79"/>
      <c r="S50" s="79"/>
      <c r="T50" s="79"/>
      <c r="U50" s="80"/>
      <c r="V50" s="80"/>
      <c r="W50" s="2"/>
      <c r="X50" s="81"/>
      <c r="Y50" s="66"/>
      <c r="Z50" s="80"/>
      <c r="AA50" s="81"/>
      <c r="AB50" s="66"/>
    </row>
    <row r="51" spans="1:28" ht="25.35" customHeight="1">
      <c r="A51" s="45"/>
      <c r="B51" s="45"/>
      <c r="C51" s="56" t="s">
        <v>94</v>
      </c>
      <c r="D51" s="68">
        <f>SUM(D47:D50)</f>
        <v>335082.08</v>
      </c>
      <c r="E51" s="68">
        <v>447547.52999999997</v>
      </c>
      <c r="F51" s="78">
        <f>(D51-E51)/E51</f>
        <v>-0.25129275096211562</v>
      </c>
      <c r="G51" s="68">
        <f t="shared" ref="G51" si="6">SUM(G47:G50)</f>
        <v>55007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4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8" width="8.5546875" style="57" customWidth="1"/>
    <col min="19" max="19" width="6.109375" style="57" customWidth="1"/>
    <col min="20" max="20" width="20.5546875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2" style="57" bestFit="1" customWidth="1"/>
    <col min="25" max="25" width="12.5546875" style="57" bestFit="1" customWidth="1"/>
    <col min="26" max="26" width="14.88671875" style="57" customWidth="1"/>
    <col min="27" max="27" width="12" style="57" bestFit="1" customWidth="1"/>
    <col min="28" max="31" width="8.88671875" style="57"/>
    <col min="32" max="32" width="10.88671875" style="57" bestFit="1" customWidth="1"/>
    <col min="33" max="33" width="9.6640625" style="57" bestFit="1" customWidth="1"/>
    <col min="34" max="16384" width="8.88671875" style="57"/>
  </cols>
  <sheetData>
    <row r="1" spans="1:29" ht="19.5" customHeight="1">
      <c r="A1" s="65"/>
      <c r="B1" s="65"/>
      <c r="C1" s="65"/>
      <c r="D1" s="65"/>
      <c r="E1" s="34" t="s">
        <v>241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>
      <c r="A6" s="105"/>
      <c r="B6" s="105"/>
      <c r="C6" s="108"/>
      <c r="D6" s="36" t="s">
        <v>239</v>
      </c>
      <c r="E6" s="36" t="s">
        <v>243</v>
      </c>
      <c r="F6" s="108"/>
      <c r="G6" s="108" t="s">
        <v>239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105"/>
      <c r="B10" s="105"/>
      <c r="C10" s="108"/>
      <c r="D10" s="90" t="s">
        <v>240</v>
      </c>
      <c r="E10" s="90" t="s">
        <v>244</v>
      </c>
      <c r="F10" s="108"/>
      <c r="G10" s="90" t="s">
        <v>240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159</v>
      </c>
      <c r="D13" s="73">
        <v>77296.69</v>
      </c>
      <c r="E13" s="72" t="s">
        <v>36</v>
      </c>
      <c r="F13" s="72" t="s">
        <v>36</v>
      </c>
      <c r="G13" s="73">
        <v>10510</v>
      </c>
      <c r="H13" s="72">
        <v>270</v>
      </c>
      <c r="I13" s="72">
        <f>G13/H13</f>
        <v>38.925925925925924</v>
      </c>
      <c r="J13" s="72">
        <v>18</v>
      </c>
      <c r="K13" s="72">
        <v>1</v>
      </c>
      <c r="L13" s="73">
        <v>81722</v>
      </c>
      <c r="M13" s="73">
        <v>11095</v>
      </c>
      <c r="N13" s="71">
        <v>44603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  <c r="AB13" s="65"/>
      <c r="AC13" s="65"/>
    </row>
    <row r="14" spans="1:29" ht="25.35" customHeight="1">
      <c r="A14" s="69">
        <v>2</v>
      </c>
      <c r="B14" s="69" t="s">
        <v>34</v>
      </c>
      <c r="C14" s="74" t="s">
        <v>65</v>
      </c>
      <c r="D14" s="73">
        <v>56639.519999999997</v>
      </c>
      <c r="E14" s="72" t="s">
        <v>36</v>
      </c>
      <c r="F14" s="72" t="s">
        <v>36</v>
      </c>
      <c r="G14" s="73">
        <v>11808</v>
      </c>
      <c r="H14" s="72">
        <v>272</v>
      </c>
      <c r="I14" s="72">
        <f>G14/H14</f>
        <v>43.411764705882355</v>
      </c>
      <c r="J14" s="72">
        <v>18</v>
      </c>
      <c r="K14" s="72">
        <v>1</v>
      </c>
      <c r="L14" s="73">
        <v>59388.58</v>
      </c>
      <c r="M14" s="73">
        <v>12348</v>
      </c>
      <c r="N14" s="71">
        <v>44603</v>
      </c>
      <c r="O14" s="70" t="s">
        <v>41</v>
      </c>
      <c r="P14" s="67"/>
      <c r="Q14" s="79"/>
      <c r="R14" s="79"/>
      <c r="S14" s="79"/>
      <c r="T14" s="79"/>
      <c r="U14" s="80"/>
      <c r="V14" s="80"/>
      <c r="W14" s="66"/>
      <c r="X14" s="80"/>
      <c r="Y14" s="2"/>
      <c r="Z14" s="81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158</v>
      </c>
      <c r="D15" s="73">
        <v>54767.31</v>
      </c>
      <c r="E15" s="72" t="s">
        <v>36</v>
      </c>
      <c r="F15" s="72" t="s">
        <v>36</v>
      </c>
      <c r="G15" s="73">
        <v>8528</v>
      </c>
      <c r="H15" s="72">
        <v>249</v>
      </c>
      <c r="I15" s="72">
        <f>G15/H15</f>
        <v>34.248995983935743</v>
      </c>
      <c r="J15" s="72">
        <v>18</v>
      </c>
      <c r="K15" s="72">
        <v>1</v>
      </c>
      <c r="L15" s="73">
        <v>55356</v>
      </c>
      <c r="M15" s="73">
        <v>8634</v>
      </c>
      <c r="N15" s="71">
        <v>44603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2"/>
      <c r="Z15" s="81"/>
      <c r="AA15" s="80"/>
      <c r="AB15" s="66"/>
      <c r="AC15" s="65"/>
    </row>
    <row r="16" spans="1:29" ht="25.35" customHeight="1">
      <c r="A16" s="69">
        <v>4</v>
      </c>
      <c r="B16" s="69">
        <v>1</v>
      </c>
      <c r="C16" s="74" t="s">
        <v>205</v>
      </c>
      <c r="D16" s="73">
        <v>48676.160000000003</v>
      </c>
      <c r="E16" s="72">
        <v>65025.98</v>
      </c>
      <c r="F16" s="76">
        <f>(D16-E16)/E16</f>
        <v>-0.25143519559413019</v>
      </c>
      <c r="G16" s="73">
        <v>7285</v>
      </c>
      <c r="H16" s="72">
        <v>156</v>
      </c>
      <c r="I16" s="72">
        <f>G16/H16</f>
        <v>46.698717948717949</v>
      </c>
      <c r="J16" s="72">
        <v>11</v>
      </c>
      <c r="K16" s="72">
        <v>2</v>
      </c>
      <c r="L16" s="73">
        <v>117020.48</v>
      </c>
      <c r="M16" s="73">
        <v>16031</v>
      </c>
      <c r="N16" s="71">
        <v>44596</v>
      </c>
      <c r="O16" s="70" t="s">
        <v>41</v>
      </c>
      <c r="P16" s="67"/>
      <c r="Q16" s="79"/>
      <c r="R16" s="79"/>
      <c r="S16" s="79"/>
      <c r="T16" s="79"/>
      <c r="U16" s="65"/>
      <c r="V16" s="67"/>
      <c r="W16" s="66"/>
      <c r="X16" s="67"/>
      <c r="Y16" s="2"/>
      <c r="Z16" s="66"/>
      <c r="AA16" s="65"/>
      <c r="AB16" s="65"/>
      <c r="AC16" s="66"/>
    </row>
    <row r="17" spans="1:35" ht="25.35" customHeight="1">
      <c r="A17" s="69">
        <v>5</v>
      </c>
      <c r="B17" s="69">
        <v>2</v>
      </c>
      <c r="C17" s="74" t="s">
        <v>183</v>
      </c>
      <c r="D17" s="73">
        <v>22423.679999999997</v>
      </c>
      <c r="E17" s="72">
        <v>25312.540000000008</v>
      </c>
      <c r="F17" s="76">
        <f>(D17-E17)/E17</f>
        <v>-0.11412762211931361</v>
      </c>
      <c r="G17" s="73">
        <v>3325</v>
      </c>
      <c r="H17" s="72" t="s">
        <v>36</v>
      </c>
      <c r="I17" s="72" t="s">
        <v>36</v>
      </c>
      <c r="J17" s="72">
        <v>8</v>
      </c>
      <c r="K17" s="72">
        <v>7</v>
      </c>
      <c r="L17" s="73">
        <v>603221.62</v>
      </c>
      <c r="M17" s="73">
        <v>84765</v>
      </c>
      <c r="N17" s="71">
        <v>44561</v>
      </c>
      <c r="O17" s="70" t="s">
        <v>184</v>
      </c>
      <c r="P17" s="67"/>
      <c r="Q17" s="79"/>
      <c r="R17" s="79"/>
      <c r="S17" s="64"/>
      <c r="T17" s="79"/>
      <c r="U17" s="65"/>
      <c r="V17" s="80"/>
      <c r="W17" s="80"/>
      <c r="X17" s="81"/>
      <c r="Y17" s="80"/>
      <c r="Z17" s="81"/>
      <c r="AA17" s="2"/>
      <c r="AB17" s="66"/>
      <c r="AC17" s="66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58</v>
      </c>
      <c r="C18" s="74" t="s">
        <v>119</v>
      </c>
      <c r="D18" s="73">
        <v>19934.740000000002</v>
      </c>
      <c r="E18" s="72" t="s">
        <v>36</v>
      </c>
      <c r="F18" s="72" t="s">
        <v>36</v>
      </c>
      <c r="G18" s="73">
        <v>3167</v>
      </c>
      <c r="H18" s="72">
        <v>56</v>
      </c>
      <c r="I18" s="72">
        <f>G18/H18</f>
        <v>56.553571428571431</v>
      </c>
      <c r="J18" s="72">
        <v>21</v>
      </c>
      <c r="K18" s="72">
        <v>0</v>
      </c>
      <c r="L18" s="73">
        <v>19934.740000000002</v>
      </c>
      <c r="M18" s="73">
        <v>3167</v>
      </c>
      <c r="N18" s="71" t="s">
        <v>60</v>
      </c>
      <c r="O18" s="70" t="s">
        <v>120</v>
      </c>
      <c r="P18" s="67"/>
      <c r="Q18" s="79"/>
      <c r="R18" s="79"/>
      <c r="S18" s="79"/>
      <c r="T18" s="79"/>
      <c r="U18" s="65"/>
      <c r="V18" s="67"/>
      <c r="W18" s="80"/>
      <c r="X18" s="81"/>
      <c r="Y18" s="80"/>
      <c r="Z18" s="81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3</v>
      </c>
      <c r="C19" s="74" t="s">
        <v>172</v>
      </c>
      <c r="D19" s="73">
        <v>17855</v>
      </c>
      <c r="E19" s="72">
        <v>14979</v>
      </c>
      <c r="F19" s="76">
        <f>(D19-E19)/E19</f>
        <v>0.19200213632418719</v>
      </c>
      <c r="G19" s="73">
        <v>3606</v>
      </c>
      <c r="H19" s="72" t="s">
        <v>36</v>
      </c>
      <c r="I19" s="72" t="s">
        <v>36</v>
      </c>
      <c r="J19" s="72">
        <v>20</v>
      </c>
      <c r="K19" s="72">
        <v>2</v>
      </c>
      <c r="L19" s="73">
        <v>33590</v>
      </c>
      <c r="M19" s="73">
        <v>6837</v>
      </c>
      <c r="N19" s="71">
        <v>44596</v>
      </c>
      <c r="O19" s="70" t="s">
        <v>47</v>
      </c>
      <c r="P19" s="67"/>
      <c r="Q19" s="79"/>
      <c r="R19" s="79"/>
      <c r="S19" s="79"/>
      <c r="T19" s="79"/>
      <c r="U19" s="65"/>
      <c r="V19" s="65"/>
      <c r="W19" s="80"/>
      <c r="X19" s="81"/>
      <c r="Y19" s="80"/>
      <c r="Z19" s="81"/>
      <c r="AA19" s="2"/>
      <c r="AB19" s="66"/>
      <c r="AC19" s="66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8</v>
      </c>
      <c r="C20" s="74" t="s">
        <v>62</v>
      </c>
      <c r="D20" s="73">
        <v>17757.45</v>
      </c>
      <c r="E20" s="72">
        <v>8954.7099999999991</v>
      </c>
      <c r="F20" s="76">
        <f>(D20-E20)/E20</f>
        <v>0.98302904281657388</v>
      </c>
      <c r="G20" s="73">
        <v>3514</v>
      </c>
      <c r="H20" s="72">
        <v>87</v>
      </c>
      <c r="I20" s="72">
        <f>G20/H20</f>
        <v>40.390804597701148</v>
      </c>
      <c r="J20" s="72">
        <v>9</v>
      </c>
      <c r="K20" s="72">
        <v>6</v>
      </c>
      <c r="L20" s="73">
        <v>168709</v>
      </c>
      <c r="M20" s="73">
        <v>33066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2"/>
      <c r="AA20" s="66"/>
      <c r="AB20" s="66"/>
      <c r="AC20" s="65"/>
      <c r="AD20" s="65"/>
      <c r="AE20" s="65"/>
      <c r="AF20" s="65"/>
      <c r="AG20" s="65"/>
      <c r="AH20" s="65"/>
      <c r="AI20" s="65"/>
    </row>
    <row r="21" spans="1:35" ht="25.35" customHeight="1">
      <c r="A21" s="69">
        <v>9</v>
      </c>
      <c r="B21" s="69">
        <v>9</v>
      </c>
      <c r="C21" s="74" t="s">
        <v>70</v>
      </c>
      <c r="D21" s="73">
        <v>12891.65</v>
      </c>
      <c r="E21" s="73">
        <v>8446.02</v>
      </c>
      <c r="F21" s="76">
        <f>(D21-E21)/E21</f>
        <v>0.52635797689325847</v>
      </c>
      <c r="G21" s="73">
        <v>2591</v>
      </c>
      <c r="H21" s="72">
        <v>68</v>
      </c>
      <c r="I21" s="72">
        <f>G21/H21</f>
        <v>38.102941176470587</v>
      </c>
      <c r="J21" s="72">
        <v>8</v>
      </c>
      <c r="K21" s="72">
        <v>8</v>
      </c>
      <c r="L21" s="73">
        <v>311179</v>
      </c>
      <c r="M21" s="73">
        <v>63192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81"/>
      <c r="Y21" s="81"/>
      <c r="Z21" s="2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68</v>
      </c>
      <c r="D22" s="73">
        <v>12525</v>
      </c>
      <c r="E22" s="72" t="s">
        <v>36</v>
      </c>
      <c r="F22" s="72" t="s">
        <v>36</v>
      </c>
      <c r="G22" s="73">
        <v>2019</v>
      </c>
      <c r="H22" s="72" t="s">
        <v>36</v>
      </c>
      <c r="I22" s="72" t="s">
        <v>36</v>
      </c>
      <c r="J22" s="72">
        <v>18</v>
      </c>
      <c r="K22" s="72">
        <v>1</v>
      </c>
      <c r="L22" s="73">
        <v>12525</v>
      </c>
      <c r="M22" s="73">
        <v>2019</v>
      </c>
      <c r="N22" s="71">
        <v>44603</v>
      </c>
      <c r="O22" s="70" t="s">
        <v>47</v>
      </c>
      <c r="P22" s="67"/>
      <c r="Q22" s="79"/>
      <c r="R22" s="79"/>
      <c r="S22" s="79"/>
      <c r="T22" s="79"/>
      <c r="U22" s="80"/>
      <c r="V22" s="80"/>
      <c r="W22" s="80"/>
      <c r="X22" s="80"/>
      <c r="Y22" s="81"/>
      <c r="Z22" s="2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340767.2</v>
      </c>
      <c r="E23" s="68">
        <v>180834.62000000002</v>
      </c>
      <c r="F23" s="22">
        <f t="shared" ref="F23" si="0">(D23-E23)/E23</f>
        <v>0.88441350444953493</v>
      </c>
      <c r="G23" s="68">
        <f t="shared" ref="G23" si="1">SUM(G13:G22)</f>
        <v>56353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5"/>
      <c r="Z23" s="67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5"/>
      <c r="Z24" s="67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5</v>
      </c>
      <c r="C25" s="74" t="s">
        <v>213</v>
      </c>
      <c r="D25" s="73">
        <v>11948.32</v>
      </c>
      <c r="E25" s="73">
        <v>13798.5</v>
      </c>
      <c r="F25" s="76">
        <f>(D25-E25)/E25</f>
        <v>-0.13408558901329856</v>
      </c>
      <c r="G25" s="73">
        <v>1927</v>
      </c>
      <c r="H25" s="72">
        <v>48</v>
      </c>
      <c r="I25" s="72">
        <f t="shared" ref="I25:I33" si="2">G25/H25</f>
        <v>40.145833333333336</v>
      </c>
      <c r="J25" s="72">
        <v>8</v>
      </c>
      <c r="K25" s="72">
        <v>9</v>
      </c>
      <c r="L25" s="73">
        <v>787810</v>
      </c>
      <c r="M25" s="73">
        <v>114381</v>
      </c>
      <c r="N25" s="71">
        <v>44547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6</v>
      </c>
      <c r="C26" s="74" t="s">
        <v>231</v>
      </c>
      <c r="D26" s="73">
        <v>11853.74</v>
      </c>
      <c r="E26" s="72">
        <v>11875.94</v>
      </c>
      <c r="F26" s="76">
        <f>(D26-E26)/E26</f>
        <v>-1.8693257123226226E-3</v>
      </c>
      <c r="G26" s="73">
        <v>2357</v>
      </c>
      <c r="H26" s="72">
        <v>123</v>
      </c>
      <c r="I26" s="72">
        <f t="shared" si="2"/>
        <v>19.162601626016261</v>
      </c>
      <c r="J26" s="72">
        <v>9</v>
      </c>
      <c r="K26" s="72">
        <v>2</v>
      </c>
      <c r="L26" s="73">
        <v>23729.68</v>
      </c>
      <c r="M26" s="73">
        <v>4617</v>
      </c>
      <c r="N26" s="71">
        <v>44596</v>
      </c>
      <c r="O26" s="70" t="s">
        <v>232</v>
      </c>
      <c r="P26" s="67"/>
      <c r="Q26" s="79"/>
      <c r="R26" s="79"/>
      <c r="S26" s="79"/>
      <c r="T26" s="79"/>
      <c r="U26" s="64"/>
      <c r="V26" s="80"/>
      <c r="W26" s="80"/>
      <c r="X26" s="81"/>
      <c r="Y26" s="66"/>
      <c r="Z26" s="81"/>
      <c r="AA26" s="2"/>
      <c r="AB26" s="66"/>
      <c r="AC26" s="66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17</v>
      </c>
      <c r="C27" s="74" t="s">
        <v>171</v>
      </c>
      <c r="D27" s="73">
        <v>11045.1</v>
      </c>
      <c r="E27" s="73">
        <v>3008.67</v>
      </c>
      <c r="F27" s="76">
        <f>(D27-E27)/E27</f>
        <v>2.6710905483153686</v>
      </c>
      <c r="G27" s="73">
        <v>2127</v>
      </c>
      <c r="H27" s="72">
        <v>37</v>
      </c>
      <c r="I27" s="72">
        <f t="shared" si="2"/>
        <v>57.486486486486484</v>
      </c>
      <c r="J27" s="72">
        <v>5</v>
      </c>
      <c r="K27" s="72">
        <v>12</v>
      </c>
      <c r="L27" s="73">
        <v>197857</v>
      </c>
      <c r="M27" s="73">
        <v>39450</v>
      </c>
      <c r="N27" s="71">
        <v>44526</v>
      </c>
      <c r="O27" s="70" t="s">
        <v>43</v>
      </c>
      <c r="P27" s="67"/>
      <c r="Q27" s="79"/>
      <c r="R27" s="79"/>
      <c r="S27" s="79"/>
      <c r="T27" s="79"/>
      <c r="U27" s="80"/>
      <c r="V27" s="80"/>
      <c r="W27" s="80"/>
      <c r="X27" s="81"/>
      <c r="Y27" s="66"/>
      <c r="Z27" s="81"/>
      <c r="AA27" s="2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 t="s">
        <v>58</v>
      </c>
      <c r="C28" s="74" t="s">
        <v>141</v>
      </c>
      <c r="D28" s="73">
        <v>9510.7099999999991</v>
      </c>
      <c r="E28" s="72" t="s">
        <v>36</v>
      </c>
      <c r="F28" s="72" t="s">
        <v>36</v>
      </c>
      <c r="G28" s="73">
        <v>1391</v>
      </c>
      <c r="H28" s="72">
        <v>10</v>
      </c>
      <c r="I28" s="72">
        <f t="shared" si="2"/>
        <v>139.1</v>
      </c>
      <c r="J28" s="72">
        <v>10</v>
      </c>
      <c r="K28" s="72">
        <v>0</v>
      </c>
      <c r="L28" s="73">
        <v>9510.7099999999991</v>
      </c>
      <c r="M28" s="73">
        <v>1391</v>
      </c>
      <c r="N28" s="71" t="s">
        <v>60</v>
      </c>
      <c r="O28" s="70" t="s">
        <v>142</v>
      </c>
      <c r="P28" s="67"/>
      <c r="Q28" s="79"/>
      <c r="R28" s="79"/>
      <c r="S28" s="79"/>
      <c r="T28" s="79"/>
      <c r="U28" s="80"/>
      <c r="V28" s="80"/>
      <c r="W28" s="80"/>
      <c r="X28" s="81"/>
      <c r="Y28" s="66"/>
      <c r="Z28" s="81"/>
      <c r="AA28" s="2"/>
      <c r="AB28" s="66"/>
      <c r="AC28" s="66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 t="s">
        <v>34</v>
      </c>
      <c r="C29" s="74" t="s">
        <v>233</v>
      </c>
      <c r="D29" s="73">
        <v>9291.69</v>
      </c>
      <c r="E29" s="72" t="s">
        <v>36</v>
      </c>
      <c r="F29" s="72" t="s">
        <v>36</v>
      </c>
      <c r="G29" s="73">
        <v>1366</v>
      </c>
      <c r="H29" s="72">
        <v>38</v>
      </c>
      <c r="I29" s="72">
        <f t="shared" si="2"/>
        <v>35.94736842105263</v>
      </c>
      <c r="J29" s="72">
        <v>6</v>
      </c>
      <c r="K29" s="72">
        <v>1</v>
      </c>
      <c r="L29" s="73">
        <v>9292</v>
      </c>
      <c r="M29" s="73">
        <v>1366</v>
      </c>
      <c r="N29" s="71">
        <v>44603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66"/>
      <c r="Z29" s="81"/>
      <c r="AA29" s="2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4</v>
      </c>
      <c r="C30" s="74" t="s">
        <v>207</v>
      </c>
      <c r="D30" s="73">
        <v>8909.33</v>
      </c>
      <c r="E30" s="72">
        <v>14392.45</v>
      </c>
      <c r="F30" s="76">
        <f t="shared" ref="F30:F35" si="3">(D30-E30)/E30</f>
        <v>-0.38097196794152494</v>
      </c>
      <c r="G30" s="73">
        <v>1315</v>
      </c>
      <c r="H30" s="72">
        <v>40</v>
      </c>
      <c r="I30" s="72">
        <f t="shared" si="2"/>
        <v>32.875</v>
      </c>
      <c r="J30" s="72">
        <v>6</v>
      </c>
      <c r="K30" s="72">
        <v>4</v>
      </c>
      <c r="L30" s="73">
        <v>61599</v>
      </c>
      <c r="M30" s="73">
        <v>9493</v>
      </c>
      <c r="N30" s="71">
        <v>44582</v>
      </c>
      <c r="O30" s="70" t="s">
        <v>43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2"/>
      <c r="AA30" s="81"/>
      <c r="AB30" s="66"/>
      <c r="AC30" s="65"/>
      <c r="AD30" s="65"/>
      <c r="AE30" s="79"/>
      <c r="AF30" s="62"/>
      <c r="AG30" s="62"/>
      <c r="AH30" s="62"/>
      <c r="AI30" s="62"/>
    </row>
    <row r="31" spans="1:35" ht="25.35" customHeight="1">
      <c r="A31" s="69">
        <v>17</v>
      </c>
      <c r="B31" s="69">
        <v>7</v>
      </c>
      <c r="C31" s="74" t="s">
        <v>83</v>
      </c>
      <c r="D31" s="73">
        <v>8538.85</v>
      </c>
      <c r="E31" s="72">
        <v>9740.1</v>
      </c>
      <c r="F31" s="76">
        <f t="shared" si="3"/>
        <v>-0.12333035595117092</v>
      </c>
      <c r="G31" s="73">
        <v>1749</v>
      </c>
      <c r="H31" s="72">
        <v>63</v>
      </c>
      <c r="I31" s="72">
        <f t="shared" si="2"/>
        <v>27.761904761904763</v>
      </c>
      <c r="J31" s="72">
        <v>11</v>
      </c>
      <c r="K31" s="72">
        <v>3</v>
      </c>
      <c r="L31" s="73">
        <v>33408</v>
      </c>
      <c r="M31" s="73">
        <v>6428</v>
      </c>
      <c r="N31" s="71">
        <v>44589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81"/>
      <c r="Z31" s="2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10</v>
      </c>
      <c r="C32" s="74" t="s">
        <v>229</v>
      </c>
      <c r="D32" s="73">
        <v>6631.4</v>
      </c>
      <c r="E32" s="72">
        <v>8309.3799999999992</v>
      </c>
      <c r="F32" s="76">
        <f t="shared" si="3"/>
        <v>-0.20193805073302698</v>
      </c>
      <c r="G32" s="73">
        <v>1360</v>
      </c>
      <c r="H32" s="72">
        <v>86</v>
      </c>
      <c r="I32" s="72">
        <f t="shared" si="2"/>
        <v>15.813953488372093</v>
      </c>
      <c r="J32" s="72">
        <v>8</v>
      </c>
      <c r="K32" s="72">
        <v>4</v>
      </c>
      <c r="L32" s="73">
        <v>44756</v>
      </c>
      <c r="M32" s="73">
        <v>8394</v>
      </c>
      <c r="N32" s="71">
        <v>44582</v>
      </c>
      <c r="O32" s="70" t="s">
        <v>101</v>
      </c>
      <c r="P32" s="67"/>
      <c r="Q32" s="79"/>
      <c r="R32" s="79"/>
      <c r="S32" s="79"/>
      <c r="T32" s="79"/>
      <c r="U32" s="80"/>
      <c r="V32" s="80"/>
      <c r="W32" s="80"/>
      <c r="X32" s="81"/>
      <c r="Y32" s="2"/>
      <c r="Z32" s="81"/>
      <c r="AA32" s="66"/>
      <c r="AB32" s="66"/>
      <c r="AC32" s="65"/>
      <c r="AD32" s="65"/>
      <c r="AE32" s="79"/>
      <c r="AF32" s="63"/>
      <c r="AG32" s="63"/>
      <c r="AH32" s="63"/>
      <c r="AI32" s="63"/>
    </row>
    <row r="33" spans="1:35" ht="25.35" customHeight="1">
      <c r="A33" s="69">
        <v>19</v>
      </c>
      <c r="B33" s="69">
        <v>12</v>
      </c>
      <c r="C33" s="74" t="s">
        <v>161</v>
      </c>
      <c r="D33" s="73">
        <v>5601.64</v>
      </c>
      <c r="E33" s="73">
        <v>7287.13</v>
      </c>
      <c r="F33" s="76">
        <f t="shared" si="3"/>
        <v>-0.23129682055898546</v>
      </c>
      <c r="G33" s="73">
        <v>839</v>
      </c>
      <c r="H33" s="72">
        <v>22</v>
      </c>
      <c r="I33" s="72">
        <f t="shared" si="2"/>
        <v>38.136363636363633</v>
      </c>
      <c r="J33" s="72">
        <v>5</v>
      </c>
      <c r="K33" s="72">
        <v>12</v>
      </c>
      <c r="L33" s="73">
        <v>637017</v>
      </c>
      <c r="M33" s="73">
        <v>91841</v>
      </c>
      <c r="N33" s="71">
        <v>44526</v>
      </c>
      <c r="O33" s="70" t="s">
        <v>37</v>
      </c>
      <c r="P33" s="67"/>
      <c r="Q33" s="79"/>
      <c r="R33" s="79"/>
      <c r="S33" s="79"/>
      <c r="T33" s="79"/>
      <c r="U33" s="80"/>
      <c r="V33" s="80"/>
      <c r="W33" s="80"/>
      <c r="X33" s="81"/>
      <c r="Y33" s="2"/>
      <c r="Z33" s="81"/>
      <c r="AA33" s="66"/>
      <c r="AB33" s="66"/>
      <c r="AC33" s="65"/>
      <c r="AD33" s="65"/>
      <c r="AE33" s="79"/>
      <c r="AF33" s="63"/>
      <c r="AG33" s="63"/>
      <c r="AH33" s="63"/>
      <c r="AI33" s="63"/>
    </row>
    <row r="34" spans="1:35" ht="25.35" customHeight="1">
      <c r="A34" s="69">
        <v>20</v>
      </c>
      <c r="B34" s="69">
        <v>16</v>
      </c>
      <c r="C34" s="74" t="s">
        <v>160</v>
      </c>
      <c r="D34" s="73">
        <v>4910</v>
      </c>
      <c r="E34" s="72">
        <v>3320</v>
      </c>
      <c r="F34" s="76">
        <f t="shared" si="3"/>
        <v>0.47891566265060243</v>
      </c>
      <c r="G34" s="73">
        <v>1058</v>
      </c>
      <c r="H34" s="72" t="s">
        <v>36</v>
      </c>
      <c r="I34" s="72" t="s">
        <v>36</v>
      </c>
      <c r="J34" s="72">
        <v>7</v>
      </c>
      <c r="K34" s="72">
        <v>5</v>
      </c>
      <c r="L34" s="73">
        <v>47279</v>
      </c>
      <c r="M34" s="73">
        <v>8276</v>
      </c>
      <c r="N34" s="71">
        <v>44575</v>
      </c>
      <c r="O34" s="70" t="s">
        <v>47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1"/>
      <c r="AA34" s="81"/>
      <c r="AB34" s="66"/>
      <c r="AC34" s="65"/>
      <c r="AD34" s="65"/>
      <c r="AE34" s="65"/>
      <c r="AF34" s="65"/>
      <c r="AG34" s="65"/>
      <c r="AH34" s="65"/>
      <c r="AI34" s="65"/>
    </row>
    <row r="35" spans="1:35" ht="25.2" customHeight="1">
      <c r="A35" s="45"/>
      <c r="B35" s="45"/>
      <c r="C35" s="56" t="s">
        <v>66</v>
      </c>
      <c r="D35" s="68">
        <f>SUM(D23:D34)</f>
        <v>429007.98000000004</v>
      </c>
      <c r="E35" s="68">
        <v>224250.05000000002</v>
      </c>
      <c r="F35" s="22">
        <f t="shared" si="3"/>
        <v>0.9130786369947298</v>
      </c>
      <c r="G35" s="68">
        <f t="shared" ref="G35" si="4">SUM(G23:G34)</f>
        <v>71842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ht="25.35" customHeight="1">
      <c r="A37" s="69">
        <v>21</v>
      </c>
      <c r="B37" s="82">
        <v>13</v>
      </c>
      <c r="C37" s="74" t="s">
        <v>148</v>
      </c>
      <c r="D37" s="73">
        <v>3974</v>
      </c>
      <c r="E37" s="72">
        <v>5766</v>
      </c>
      <c r="F37" s="76">
        <f>(D37-E37)/E37</f>
        <v>-0.31078737426292058</v>
      </c>
      <c r="G37" s="73">
        <v>631</v>
      </c>
      <c r="H37" s="72">
        <v>18</v>
      </c>
      <c r="I37" s="72">
        <f>G37/H37</f>
        <v>35.055555555555557</v>
      </c>
      <c r="J37" s="72">
        <v>3</v>
      </c>
      <c r="K37" s="72">
        <v>3</v>
      </c>
      <c r="L37" s="73">
        <v>20632</v>
      </c>
      <c r="M37" s="73">
        <v>3435</v>
      </c>
      <c r="N37" s="71">
        <v>44589</v>
      </c>
      <c r="O37" s="70" t="s">
        <v>139</v>
      </c>
      <c r="P37" s="67"/>
      <c r="Q37" s="79"/>
      <c r="R37" s="79"/>
      <c r="S37" s="79"/>
      <c r="T37" s="79"/>
      <c r="U37" s="80"/>
      <c r="V37" s="80"/>
      <c r="W37" s="80"/>
      <c r="X37" s="2"/>
      <c r="Y37" s="66"/>
      <c r="Z37" s="81"/>
      <c r="AA37" s="81"/>
      <c r="AB37" s="66"/>
      <c r="AC37" s="65"/>
      <c r="AD37" s="65"/>
      <c r="AE37" s="65"/>
      <c r="AF37" s="65"/>
      <c r="AG37" s="65"/>
      <c r="AH37" s="65"/>
      <c r="AI37" s="65"/>
    </row>
    <row r="38" spans="1:35" ht="25.35" customHeight="1">
      <c r="A38" s="69">
        <v>22</v>
      </c>
      <c r="B38" s="82" t="s">
        <v>34</v>
      </c>
      <c r="C38" s="74" t="s">
        <v>245</v>
      </c>
      <c r="D38" s="73">
        <v>3784.8</v>
      </c>
      <c r="E38" s="72" t="s">
        <v>36</v>
      </c>
      <c r="F38" s="72" t="s">
        <v>36</v>
      </c>
      <c r="G38" s="73">
        <v>554</v>
      </c>
      <c r="H38" s="72" t="s">
        <v>36</v>
      </c>
      <c r="I38" s="72" t="s">
        <v>36</v>
      </c>
      <c r="J38" s="72">
        <v>5</v>
      </c>
      <c r="K38" s="72">
        <v>1</v>
      </c>
      <c r="L38" s="73">
        <v>3784.8</v>
      </c>
      <c r="M38" s="73">
        <v>554</v>
      </c>
      <c r="N38" s="71">
        <v>44603</v>
      </c>
      <c r="O38" s="70" t="s">
        <v>139</v>
      </c>
      <c r="P38" s="67"/>
      <c r="Q38" s="79"/>
      <c r="R38" s="79"/>
      <c r="S38" s="79"/>
      <c r="T38" s="79"/>
      <c r="U38" s="80"/>
      <c r="V38" s="80"/>
      <c r="W38" s="80"/>
      <c r="X38" s="2"/>
      <c r="Y38" s="66"/>
      <c r="Z38" s="81"/>
      <c r="AA38" s="81"/>
      <c r="AB38" s="66"/>
      <c r="AC38" s="65"/>
      <c r="AD38" s="65"/>
      <c r="AE38" s="65"/>
      <c r="AF38" s="65"/>
      <c r="AG38" s="65"/>
      <c r="AH38" s="65"/>
      <c r="AI38" s="65"/>
    </row>
    <row r="39" spans="1:35" ht="25.35" customHeight="1">
      <c r="A39" s="69">
        <v>23</v>
      </c>
      <c r="B39" s="69" t="s">
        <v>34</v>
      </c>
      <c r="C39" s="74" t="s">
        <v>246</v>
      </c>
      <c r="D39" s="73">
        <v>2295.1999999999998</v>
      </c>
      <c r="E39" s="72" t="s">
        <v>36</v>
      </c>
      <c r="F39" s="72" t="s">
        <v>36</v>
      </c>
      <c r="G39" s="73">
        <v>324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2295.1999999999998</v>
      </c>
      <c r="M39" s="73">
        <v>324</v>
      </c>
      <c r="N39" s="71">
        <v>44603</v>
      </c>
      <c r="O39" s="70" t="s">
        <v>215</v>
      </c>
      <c r="P39" s="67"/>
      <c r="Q39" s="79"/>
      <c r="R39" s="79"/>
      <c r="S39" s="79"/>
      <c r="T39" s="79"/>
      <c r="U39" s="80"/>
      <c r="V39" s="80"/>
      <c r="W39" s="80"/>
      <c r="X39" s="81"/>
      <c r="Y39" s="66"/>
      <c r="Z39" s="81"/>
      <c r="AA39" s="2"/>
      <c r="AB39" s="66"/>
      <c r="AC39" s="65"/>
      <c r="AD39" s="65"/>
      <c r="AE39" s="65"/>
      <c r="AF39" s="65"/>
      <c r="AG39" s="65"/>
      <c r="AH39" s="65"/>
      <c r="AI39" s="65"/>
    </row>
    <row r="40" spans="1:35" ht="25.35" customHeight="1">
      <c r="A40" s="69">
        <v>24</v>
      </c>
      <c r="B40" s="69">
        <v>24</v>
      </c>
      <c r="C40" s="74" t="s">
        <v>230</v>
      </c>
      <c r="D40" s="73">
        <v>1549</v>
      </c>
      <c r="E40" s="72">
        <v>944</v>
      </c>
      <c r="F40" s="76">
        <f>(D40-E40)/E40</f>
        <v>0.64088983050847459</v>
      </c>
      <c r="G40" s="73">
        <v>367</v>
      </c>
      <c r="H40" s="72" t="s">
        <v>36</v>
      </c>
      <c r="I40" s="72" t="s">
        <v>36</v>
      </c>
      <c r="J40" s="72">
        <v>4</v>
      </c>
      <c r="K40" s="72">
        <v>5</v>
      </c>
      <c r="L40" s="73">
        <v>25366</v>
      </c>
      <c r="M40" s="73">
        <v>5402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81"/>
      <c r="Y40" s="66"/>
      <c r="Z40" s="81"/>
      <c r="AA40" s="2"/>
      <c r="AB40" s="66"/>
      <c r="AC40" s="65"/>
      <c r="AD40" s="65"/>
      <c r="AE40" s="65"/>
      <c r="AF40" s="65"/>
      <c r="AG40" s="65"/>
      <c r="AH40" s="65"/>
      <c r="AI40" s="65"/>
    </row>
    <row r="41" spans="1:35" ht="25.35" customHeight="1">
      <c r="A41" s="69">
        <v>25</v>
      </c>
      <c r="B41" s="69" t="s">
        <v>58</v>
      </c>
      <c r="C41" s="74" t="s">
        <v>144</v>
      </c>
      <c r="D41" s="73">
        <v>1399.25</v>
      </c>
      <c r="E41" s="72" t="s">
        <v>36</v>
      </c>
      <c r="F41" s="72" t="s">
        <v>36</v>
      </c>
      <c r="G41" s="73">
        <v>288</v>
      </c>
      <c r="H41" s="72">
        <v>8</v>
      </c>
      <c r="I41" s="72">
        <f>G41/H41</f>
        <v>36</v>
      </c>
      <c r="J41" s="72">
        <v>4</v>
      </c>
      <c r="K41" s="72">
        <v>0</v>
      </c>
      <c r="L41" s="73">
        <v>1399.25</v>
      </c>
      <c r="M41" s="73">
        <v>288</v>
      </c>
      <c r="N41" s="71" t="s">
        <v>60</v>
      </c>
      <c r="O41" s="70" t="s">
        <v>50</v>
      </c>
      <c r="P41" s="67"/>
      <c r="Q41" s="79"/>
      <c r="R41" s="79"/>
      <c r="S41" s="79"/>
      <c r="T41" s="79"/>
      <c r="U41" s="80"/>
      <c r="V41" s="80"/>
      <c r="W41" s="80"/>
      <c r="X41" s="81"/>
      <c r="Y41" s="2"/>
      <c r="Z41" s="81"/>
      <c r="AA41" s="66"/>
      <c r="AB41" s="66"/>
      <c r="AC41" s="65"/>
      <c r="AD41" s="65"/>
      <c r="AE41" s="65"/>
      <c r="AF41" s="65"/>
      <c r="AG41" s="65"/>
      <c r="AH41" s="65"/>
      <c r="AI41" s="65"/>
    </row>
    <row r="42" spans="1:35" ht="25.35" customHeight="1">
      <c r="A42" s="69">
        <v>26</v>
      </c>
      <c r="B42" s="69" t="s">
        <v>34</v>
      </c>
      <c r="C42" s="74" t="s">
        <v>247</v>
      </c>
      <c r="D42" s="73">
        <v>1343</v>
      </c>
      <c r="E42" s="72" t="s">
        <v>36</v>
      </c>
      <c r="F42" s="72" t="s">
        <v>36</v>
      </c>
      <c r="G42" s="73">
        <v>267</v>
      </c>
      <c r="H42" s="72">
        <v>13</v>
      </c>
      <c r="I42" s="72">
        <f t="shared" ref="I42:I46" si="5">G42/H42</f>
        <v>20.53846153846154</v>
      </c>
      <c r="J42" s="72">
        <v>4</v>
      </c>
      <c r="K42" s="72">
        <v>1</v>
      </c>
      <c r="L42" s="73">
        <v>1343</v>
      </c>
      <c r="M42" s="73">
        <v>267</v>
      </c>
      <c r="N42" s="71">
        <v>44603</v>
      </c>
      <c r="O42" s="70" t="s">
        <v>139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  <c r="AC42" s="65"/>
      <c r="AD42" s="65"/>
      <c r="AE42" s="65"/>
      <c r="AF42" s="65"/>
      <c r="AG42" s="65"/>
      <c r="AH42" s="65"/>
      <c r="AI42" s="65"/>
    </row>
    <row r="43" spans="1:35" ht="25.35" customHeight="1">
      <c r="A43" s="69">
        <v>27</v>
      </c>
      <c r="B43" s="82">
        <v>22</v>
      </c>
      <c r="C43" s="74" t="s">
        <v>248</v>
      </c>
      <c r="D43" s="73">
        <v>1040.8</v>
      </c>
      <c r="E43" s="72">
        <v>1260.6500000000001</v>
      </c>
      <c r="F43" s="76">
        <f t="shared" ref="F43:F47" si="6">(D43-E43)/E43</f>
        <v>-0.1743941617419586</v>
      </c>
      <c r="G43" s="73">
        <v>145</v>
      </c>
      <c r="H43" s="72">
        <v>6</v>
      </c>
      <c r="I43" s="72">
        <f t="shared" si="5"/>
        <v>24.166666666666668</v>
      </c>
      <c r="J43" s="72">
        <v>1</v>
      </c>
      <c r="K43" s="72">
        <v>7</v>
      </c>
      <c r="L43" s="73">
        <v>62479</v>
      </c>
      <c r="M43" s="73">
        <v>9487</v>
      </c>
      <c r="N43" s="71">
        <v>44561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66"/>
      <c r="Y43" s="2"/>
      <c r="Z43" s="81"/>
      <c r="AA43" s="66"/>
      <c r="AB43" s="81"/>
      <c r="AC43" s="65"/>
      <c r="AD43" s="65"/>
      <c r="AE43" s="65"/>
      <c r="AF43" s="65"/>
      <c r="AG43" s="65"/>
      <c r="AH43" s="65"/>
      <c r="AI43" s="65"/>
    </row>
    <row r="44" spans="1:35" ht="25.35" customHeight="1">
      <c r="A44" s="69">
        <v>28</v>
      </c>
      <c r="B44" s="69">
        <v>29</v>
      </c>
      <c r="C44" s="74" t="s">
        <v>156</v>
      </c>
      <c r="D44" s="73">
        <v>553</v>
      </c>
      <c r="E44" s="72">
        <v>461</v>
      </c>
      <c r="F44" s="76">
        <f t="shared" si="6"/>
        <v>0.19956616052060738</v>
      </c>
      <c r="G44" s="73">
        <v>95</v>
      </c>
      <c r="H44" s="72">
        <v>4</v>
      </c>
      <c r="I44" s="72">
        <f t="shared" si="5"/>
        <v>23.75</v>
      </c>
      <c r="J44" s="72">
        <v>1</v>
      </c>
      <c r="K44" s="72">
        <v>7</v>
      </c>
      <c r="L44" s="73">
        <v>8461</v>
      </c>
      <c r="M44" s="73">
        <v>1565</v>
      </c>
      <c r="N44" s="71">
        <v>44561</v>
      </c>
      <c r="O44" s="70" t="s">
        <v>139</v>
      </c>
      <c r="P44" s="67"/>
      <c r="Q44" s="79"/>
      <c r="R44" s="79"/>
      <c r="S44" s="79"/>
      <c r="T44" s="79"/>
      <c r="U44" s="80"/>
      <c r="V44" s="80"/>
      <c r="W44" s="80"/>
      <c r="X44" s="2"/>
      <c r="Y44" s="66"/>
      <c r="Z44" s="81"/>
      <c r="AA44" s="81"/>
      <c r="AB44" s="66"/>
      <c r="AC44" s="65"/>
      <c r="AD44" s="65"/>
      <c r="AE44" s="65"/>
      <c r="AF44" s="65"/>
      <c r="AG44" s="65"/>
      <c r="AH44" s="65"/>
      <c r="AI44" s="65"/>
    </row>
    <row r="45" spans="1:35" ht="25.35" customHeight="1">
      <c r="A45" s="69">
        <v>29</v>
      </c>
      <c r="B45" s="69">
        <v>21</v>
      </c>
      <c r="C45" s="74" t="s">
        <v>217</v>
      </c>
      <c r="D45" s="73">
        <v>454.22</v>
      </c>
      <c r="E45" s="72">
        <v>1664.8</v>
      </c>
      <c r="F45" s="76">
        <f t="shared" si="6"/>
        <v>-0.72716242191254199</v>
      </c>
      <c r="G45" s="73">
        <v>93</v>
      </c>
      <c r="H45" s="72">
        <v>18</v>
      </c>
      <c r="I45" s="72">
        <f t="shared" si="5"/>
        <v>5.166666666666667</v>
      </c>
      <c r="J45" s="72">
        <v>6</v>
      </c>
      <c r="K45" s="72">
        <v>2</v>
      </c>
      <c r="L45" s="73">
        <v>2119.02</v>
      </c>
      <c r="M45" s="73">
        <v>380</v>
      </c>
      <c r="N45" s="71">
        <v>44596</v>
      </c>
      <c r="O45" s="70" t="s">
        <v>80</v>
      </c>
      <c r="P45" s="67"/>
      <c r="Q45" s="79"/>
      <c r="R45" s="79"/>
      <c r="S45" s="79"/>
      <c r="T45" s="79"/>
      <c r="U45" s="80"/>
      <c r="V45" s="80"/>
      <c r="W45" s="80"/>
      <c r="X45" s="2"/>
      <c r="Y45" s="66"/>
      <c r="Z45" s="81"/>
      <c r="AA45" s="81"/>
      <c r="AB45" s="66"/>
      <c r="AC45" s="65"/>
      <c r="AD45" s="65"/>
      <c r="AE45" s="65"/>
      <c r="AF45" s="65"/>
      <c r="AG45" s="65"/>
      <c r="AH45" s="65"/>
      <c r="AI45" s="65"/>
    </row>
    <row r="46" spans="1:35" ht="25.35" customHeight="1">
      <c r="A46" s="69">
        <v>30</v>
      </c>
      <c r="B46" s="69">
        <v>32</v>
      </c>
      <c r="C46" s="74" t="s">
        <v>249</v>
      </c>
      <c r="D46" s="73">
        <v>417.35</v>
      </c>
      <c r="E46" s="72">
        <v>327</v>
      </c>
      <c r="F46" s="76">
        <f t="shared" si="6"/>
        <v>0.27629969418960254</v>
      </c>
      <c r="G46" s="73">
        <v>67</v>
      </c>
      <c r="H46" s="72">
        <v>5</v>
      </c>
      <c r="I46" s="72">
        <f t="shared" si="5"/>
        <v>13.4</v>
      </c>
      <c r="J46" s="72">
        <v>3</v>
      </c>
      <c r="K46" s="72">
        <v>4</v>
      </c>
      <c r="L46" s="73">
        <v>9042.98</v>
      </c>
      <c r="M46" s="73">
        <v>1402</v>
      </c>
      <c r="N46" s="71">
        <v>44582</v>
      </c>
      <c r="O46" s="70" t="s">
        <v>50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1"/>
      <c r="AA46" s="81"/>
      <c r="AB46" s="66"/>
      <c r="AC46" s="65"/>
      <c r="AD46" s="65"/>
      <c r="AE46" s="65"/>
      <c r="AF46" s="65"/>
      <c r="AG46" s="65"/>
      <c r="AH46" s="65"/>
      <c r="AI46" s="65"/>
    </row>
    <row r="47" spans="1:35" ht="25.2" customHeight="1">
      <c r="A47" s="45"/>
      <c r="B47" s="45"/>
      <c r="C47" s="56" t="s">
        <v>90</v>
      </c>
      <c r="D47" s="68">
        <f>SUM(D35:D46)</f>
        <v>445818.6</v>
      </c>
      <c r="E47" s="68">
        <v>232691.22000000003</v>
      </c>
      <c r="F47" s="22">
        <f t="shared" si="6"/>
        <v>0.91592360038337461</v>
      </c>
      <c r="G47" s="68">
        <f>SUM(G35:G46)</f>
        <v>74673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28" ht="25.35" customHeight="1">
      <c r="A49" s="69">
        <v>31</v>
      </c>
      <c r="B49" s="69">
        <v>18</v>
      </c>
      <c r="C49" s="74" t="s">
        <v>250</v>
      </c>
      <c r="D49" s="73">
        <v>409.2</v>
      </c>
      <c r="E49" s="72">
        <v>2816.75</v>
      </c>
      <c r="F49" s="76">
        <f>(D49-E49)/E49</f>
        <v>-0.85472619153279494</v>
      </c>
      <c r="G49" s="73">
        <v>58</v>
      </c>
      <c r="H49" s="72">
        <v>2</v>
      </c>
      <c r="I49" s="72">
        <f>G49/H49</f>
        <v>29</v>
      </c>
      <c r="J49" s="72">
        <v>2</v>
      </c>
      <c r="K49" s="72">
        <v>6</v>
      </c>
      <c r="L49" s="73">
        <v>44862</v>
      </c>
      <c r="M49" s="73">
        <v>6482</v>
      </c>
      <c r="N49" s="71">
        <v>44568</v>
      </c>
      <c r="O49" s="70" t="s">
        <v>84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1"/>
      <c r="AA49" s="81"/>
      <c r="AB49" s="66"/>
    </row>
    <row r="50" spans="1:28" ht="25.35" customHeight="1">
      <c r="A50" s="69">
        <v>32</v>
      </c>
      <c r="B50" s="69">
        <v>31</v>
      </c>
      <c r="C50" s="74" t="s">
        <v>149</v>
      </c>
      <c r="D50" s="73">
        <v>367</v>
      </c>
      <c r="E50" s="72">
        <v>357</v>
      </c>
      <c r="F50" s="76">
        <f>(D50-E50)/E50</f>
        <v>2.8011204481792718E-2</v>
      </c>
      <c r="G50" s="73">
        <v>84</v>
      </c>
      <c r="H50" s="72">
        <v>2</v>
      </c>
      <c r="I50" s="72">
        <f t="shared" ref="I50:I58" si="7">G50/H50</f>
        <v>42</v>
      </c>
      <c r="J50" s="72">
        <v>2</v>
      </c>
      <c r="K50" s="72">
        <v>11</v>
      </c>
      <c r="L50" s="73">
        <v>11116</v>
      </c>
      <c r="M50" s="73">
        <v>2283</v>
      </c>
      <c r="N50" s="71">
        <v>44533</v>
      </c>
      <c r="O50" s="70" t="s">
        <v>139</v>
      </c>
      <c r="P50" s="67"/>
      <c r="Q50" s="79"/>
      <c r="R50" s="79"/>
      <c r="S50" s="79"/>
      <c r="T50" s="79"/>
      <c r="U50" s="80"/>
      <c r="V50" s="80"/>
      <c r="W50" s="80"/>
      <c r="X50" s="66"/>
      <c r="Y50" s="81"/>
      <c r="Z50" s="2"/>
      <c r="AA50" s="81"/>
      <c r="AB50" s="66"/>
    </row>
    <row r="51" spans="1:28" ht="25.35" customHeight="1">
      <c r="A51" s="69">
        <v>33</v>
      </c>
      <c r="B51" s="82">
        <v>20</v>
      </c>
      <c r="C51" s="74" t="s">
        <v>251</v>
      </c>
      <c r="D51" s="73">
        <v>253.73</v>
      </c>
      <c r="E51" s="72">
        <v>2308.77</v>
      </c>
      <c r="F51" s="76">
        <f>(D51-E51)/E51</f>
        <v>-0.89010165586004664</v>
      </c>
      <c r="G51" s="73">
        <v>58</v>
      </c>
      <c r="H51" s="72">
        <v>9</v>
      </c>
      <c r="I51" s="72">
        <f t="shared" si="7"/>
        <v>6.4444444444444446</v>
      </c>
      <c r="J51" s="72">
        <v>2</v>
      </c>
      <c r="K51" s="72">
        <v>4</v>
      </c>
      <c r="L51" s="73">
        <v>15267.07</v>
      </c>
      <c r="M51" s="73">
        <v>3124</v>
      </c>
      <c r="N51" s="71">
        <v>44582</v>
      </c>
      <c r="O51" s="70" t="s">
        <v>41</v>
      </c>
      <c r="P51" s="11"/>
      <c r="Q51" s="79"/>
      <c r="R51" s="79"/>
      <c r="S51" s="79"/>
      <c r="T51" s="79"/>
      <c r="U51" s="80"/>
      <c r="V51" s="80"/>
      <c r="W51" s="2"/>
      <c r="X51" s="80"/>
      <c r="Y51" s="81"/>
      <c r="Z51" s="81"/>
      <c r="AA51" s="66"/>
      <c r="AB51" s="66"/>
    </row>
    <row r="52" spans="1:28" ht="25.35" customHeight="1">
      <c r="A52" s="69">
        <v>34</v>
      </c>
      <c r="B52" s="69">
        <v>33</v>
      </c>
      <c r="C52" s="74" t="s">
        <v>252</v>
      </c>
      <c r="D52" s="73">
        <v>150</v>
      </c>
      <c r="E52" s="72">
        <v>225</v>
      </c>
      <c r="F52" s="76">
        <f>(D52-E52)/E52</f>
        <v>-0.33333333333333331</v>
      </c>
      <c r="G52" s="73">
        <v>31</v>
      </c>
      <c r="H52" s="72">
        <v>2</v>
      </c>
      <c r="I52" s="72">
        <f t="shared" si="7"/>
        <v>15.5</v>
      </c>
      <c r="J52" s="72">
        <v>1</v>
      </c>
      <c r="K52" s="72">
        <v>5</v>
      </c>
      <c r="L52" s="73">
        <v>3237</v>
      </c>
      <c r="M52" s="73">
        <v>672</v>
      </c>
      <c r="N52" s="71">
        <v>44568</v>
      </c>
      <c r="O52" s="70" t="s">
        <v>139</v>
      </c>
      <c r="P52" s="67"/>
      <c r="Q52" s="79"/>
      <c r="R52" s="79"/>
      <c r="S52" s="79"/>
      <c r="T52" s="79"/>
      <c r="U52" s="80"/>
      <c r="V52" s="80"/>
      <c r="W52" s="81"/>
      <c r="X52" s="66"/>
      <c r="Y52" s="2"/>
      <c r="Z52" s="80"/>
      <c r="AA52" s="81"/>
      <c r="AB52" s="66"/>
    </row>
    <row r="53" spans="1:28" ht="25.35" customHeight="1">
      <c r="A53" s="69">
        <v>35</v>
      </c>
      <c r="B53" s="32">
        <v>36</v>
      </c>
      <c r="C53" s="77" t="s">
        <v>216</v>
      </c>
      <c r="D53" s="73">
        <v>120</v>
      </c>
      <c r="E53" s="72">
        <v>181</v>
      </c>
      <c r="F53" s="76">
        <f>(D53-E53)/E53</f>
        <v>-0.33701657458563539</v>
      </c>
      <c r="G53" s="73">
        <v>21</v>
      </c>
      <c r="H53" s="72">
        <v>1</v>
      </c>
      <c r="I53" s="72">
        <f t="shared" si="7"/>
        <v>21</v>
      </c>
      <c r="J53" s="72">
        <v>1</v>
      </c>
      <c r="K53" s="72" t="s">
        <v>36</v>
      </c>
      <c r="L53" s="73">
        <v>24581</v>
      </c>
      <c r="M53" s="73">
        <v>4358</v>
      </c>
      <c r="N53" s="71">
        <v>44323</v>
      </c>
      <c r="O53" s="70" t="s">
        <v>43</v>
      </c>
      <c r="P53" s="11"/>
      <c r="Q53" s="79"/>
      <c r="R53" s="79"/>
      <c r="S53" s="79"/>
      <c r="T53" s="79"/>
      <c r="U53" s="80"/>
      <c r="V53" s="80"/>
      <c r="W53" s="81"/>
      <c r="X53" s="2"/>
      <c r="Y53" s="81"/>
      <c r="Z53" s="80"/>
      <c r="AA53" s="66"/>
      <c r="AB53" s="66"/>
    </row>
    <row r="54" spans="1:28" ht="25.35" customHeight="1">
      <c r="A54" s="69">
        <v>36</v>
      </c>
      <c r="B54" s="75" t="s">
        <v>36</v>
      </c>
      <c r="C54" s="74" t="s">
        <v>185</v>
      </c>
      <c r="D54" s="73">
        <v>104</v>
      </c>
      <c r="E54" s="72" t="s">
        <v>36</v>
      </c>
      <c r="F54" s="72" t="s">
        <v>36</v>
      </c>
      <c r="G54" s="73">
        <v>26</v>
      </c>
      <c r="H54" s="72">
        <v>1</v>
      </c>
      <c r="I54" s="72">
        <f t="shared" si="7"/>
        <v>26</v>
      </c>
      <c r="J54" s="72">
        <v>1</v>
      </c>
      <c r="K54" s="72" t="s">
        <v>36</v>
      </c>
      <c r="L54" s="73">
        <v>17255</v>
      </c>
      <c r="M54" s="73">
        <v>3966</v>
      </c>
      <c r="N54" s="71">
        <v>44512</v>
      </c>
      <c r="O54" s="70" t="s">
        <v>84</v>
      </c>
      <c r="P54" s="67"/>
      <c r="Q54" s="79"/>
      <c r="R54" s="79"/>
      <c r="S54" s="79"/>
      <c r="T54" s="79"/>
      <c r="U54" s="80"/>
      <c r="V54" s="80"/>
      <c r="W54" s="80"/>
      <c r="X54" s="66"/>
      <c r="Y54" s="81"/>
      <c r="Z54" s="80"/>
      <c r="AA54" s="81"/>
      <c r="AB54" s="66"/>
    </row>
    <row r="55" spans="1:28" ht="25.35" customHeight="1">
      <c r="A55" s="69">
        <v>37</v>
      </c>
      <c r="B55" s="69">
        <v>39</v>
      </c>
      <c r="C55" s="74" t="s">
        <v>93</v>
      </c>
      <c r="D55" s="73">
        <v>75</v>
      </c>
      <c r="E55" s="73">
        <v>60</v>
      </c>
      <c r="F55" s="76">
        <f t="shared" ref="F55:F62" si="8">(D55-E55)/E55</f>
        <v>0.25</v>
      </c>
      <c r="G55" s="73">
        <v>11</v>
      </c>
      <c r="H55" s="72">
        <v>1</v>
      </c>
      <c r="I55" s="72">
        <f t="shared" si="7"/>
        <v>11</v>
      </c>
      <c r="J55" s="72">
        <v>1</v>
      </c>
      <c r="K55" s="72">
        <v>14</v>
      </c>
      <c r="L55" s="73">
        <v>50085</v>
      </c>
      <c r="M55" s="73">
        <v>8579</v>
      </c>
      <c r="N55" s="71">
        <v>44512</v>
      </c>
      <c r="O55" s="70" t="s">
        <v>84</v>
      </c>
      <c r="P55" s="67"/>
      <c r="Q55" s="79"/>
      <c r="R55" s="79"/>
      <c r="S55" s="79"/>
      <c r="T55" s="79"/>
      <c r="U55" s="80"/>
      <c r="V55" s="80"/>
      <c r="W55" s="2"/>
      <c r="X55" s="66"/>
      <c r="Y55" s="81"/>
      <c r="Z55" s="80"/>
      <c r="AA55" s="81"/>
      <c r="AB55" s="66"/>
    </row>
    <row r="56" spans="1:28" ht="25.35" customHeight="1">
      <c r="A56" s="69">
        <v>38</v>
      </c>
      <c r="B56" s="25">
        <v>28</v>
      </c>
      <c r="C56" s="74" t="s">
        <v>253</v>
      </c>
      <c r="D56" s="73">
        <v>74</v>
      </c>
      <c r="E56" s="72">
        <v>461.7</v>
      </c>
      <c r="F56" s="76">
        <f t="shared" si="8"/>
        <v>-0.83972276369937193</v>
      </c>
      <c r="G56" s="73">
        <v>20</v>
      </c>
      <c r="H56" s="72">
        <v>3</v>
      </c>
      <c r="I56" s="72">
        <f t="shared" si="7"/>
        <v>6.666666666666667</v>
      </c>
      <c r="J56" s="72">
        <v>3</v>
      </c>
      <c r="K56" s="72">
        <v>6</v>
      </c>
      <c r="L56" s="73">
        <v>2281.6999999999998</v>
      </c>
      <c r="M56" s="73">
        <v>441</v>
      </c>
      <c r="N56" s="71">
        <v>44568</v>
      </c>
      <c r="O56" s="70" t="s">
        <v>80</v>
      </c>
      <c r="P56" s="67"/>
      <c r="Q56" s="79"/>
      <c r="R56" s="79"/>
      <c r="S56" s="79"/>
      <c r="T56" s="79"/>
      <c r="U56" s="80"/>
      <c r="V56" s="80"/>
      <c r="W56" s="80"/>
      <c r="X56" s="81"/>
      <c r="Y56" s="66"/>
      <c r="Z56" s="81"/>
      <c r="AA56" s="2"/>
      <c r="AB56" s="66"/>
    </row>
    <row r="57" spans="1:28" ht="25.35" customHeight="1">
      <c r="A57" s="69">
        <v>39</v>
      </c>
      <c r="B57" s="69">
        <v>30</v>
      </c>
      <c r="C57" s="74" t="s">
        <v>162</v>
      </c>
      <c r="D57" s="73">
        <v>72</v>
      </c>
      <c r="E57" s="73">
        <v>414.45</v>
      </c>
      <c r="F57" s="76">
        <f t="shared" si="8"/>
        <v>-0.82627578718783934</v>
      </c>
      <c r="G57" s="73">
        <v>12</v>
      </c>
      <c r="H57" s="72">
        <v>1</v>
      </c>
      <c r="I57" s="72">
        <f t="shared" si="7"/>
        <v>12</v>
      </c>
      <c r="J57" s="72">
        <v>1</v>
      </c>
      <c r="K57" s="72">
        <v>11</v>
      </c>
      <c r="L57" s="73">
        <v>10964.86</v>
      </c>
      <c r="M57" s="73">
        <v>1962</v>
      </c>
      <c r="N57" s="71">
        <v>44533</v>
      </c>
      <c r="O57" s="70" t="s">
        <v>50</v>
      </c>
      <c r="P57" s="11"/>
      <c r="Q57" s="79"/>
      <c r="R57" s="79"/>
      <c r="S57" s="79"/>
      <c r="T57" s="79"/>
      <c r="U57" s="80"/>
      <c r="V57" s="80"/>
      <c r="W57" s="2"/>
      <c r="X57" s="66"/>
      <c r="Y57" s="81"/>
      <c r="Z57" s="80"/>
      <c r="AA57" s="81"/>
      <c r="AB57" s="66"/>
    </row>
    <row r="58" spans="1:28" ht="25.35" customHeight="1">
      <c r="A58" s="69">
        <v>40</v>
      </c>
      <c r="B58" s="25">
        <v>38</v>
      </c>
      <c r="C58" s="74" t="s">
        <v>254</v>
      </c>
      <c r="D58" s="73">
        <v>60</v>
      </c>
      <c r="E58" s="72">
        <v>74</v>
      </c>
      <c r="F58" s="76">
        <f t="shared" si="8"/>
        <v>-0.1891891891891892</v>
      </c>
      <c r="G58" s="73">
        <v>17</v>
      </c>
      <c r="H58" s="72">
        <v>1</v>
      </c>
      <c r="I58" s="72">
        <f t="shared" si="7"/>
        <v>17</v>
      </c>
      <c r="J58" s="72">
        <v>1</v>
      </c>
      <c r="K58" s="72" t="s">
        <v>36</v>
      </c>
      <c r="L58" s="73">
        <v>14605.17</v>
      </c>
      <c r="M58" s="73">
        <v>2696</v>
      </c>
      <c r="N58" s="71">
        <v>44477</v>
      </c>
      <c r="O58" s="70" t="s">
        <v>50</v>
      </c>
      <c r="P58" s="67"/>
      <c r="Q58" s="79"/>
      <c r="R58" s="79"/>
      <c r="S58" s="79"/>
      <c r="T58" s="79"/>
      <c r="U58" s="80"/>
      <c r="V58" s="80"/>
      <c r="W58" s="81"/>
      <c r="X58" s="66"/>
      <c r="Y58" s="80"/>
      <c r="Z58" s="81"/>
      <c r="AA58" s="2"/>
      <c r="AB58" s="66"/>
    </row>
    <row r="59" spans="1:28" ht="25.2" customHeight="1">
      <c r="A59" s="45"/>
      <c r="B59" s="45"/>
      <c r="C59" s="56" t="s">
        <v>255</v>
      </c>
      <c r="D59" s="68">
        <f>SUM(D47:D58)</f>
        <v>447503.52999999997</v>
      </c>
      <c r="E59" s="68">
        <v>234445.22000000003</v>
      </c>
      <c r="F59" s="22">
        <f t="shared" si="8"/>
        <v>0.90877651504261814</v>
      </c>
      <c r="G59" s="68">
        <f>SUM(G47:G58)</f>
        <v>75011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4.1" customHeight="1">
      <c r="A60" s="43"/>
      <c r="B60" s="51"/>
      <c r="C60" s="4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ht="25.35" customHeight="1">
      <c r="A61" s="69">
        <v>41</v>
      </c>
      <c r="B61" s="69">
        <v>25</v>
      </c>
      <c r="C61" s="74" t="s">
        <v>256</v>
      </c>
      <c r="D61" s="73">
        <v>44</v>
      </c>
      <c r="E61" s="72">
        <v>928</v>
      </c>
      <c r="F61" s="76">
        <f t="shared" si="8"/>
        <v>-0.95258620689655171</v>
      </c>
      <c r="G61" s="73">
        <v>12</v>
      </c>
      <c r="H61" s="72" t="s">
        <v>36</v>
      </c>
      <c r="I61" s="72" t="s">
        <v>36</v>
      </c>
      <c r="J61" s="72">
        <v>1</v>
      </c>
      <c r="K61" s="72">
        <v>4</v>
      </c>
      <c r="L61" s="73">
        <v>9000</v>
      </c>
      <c r="M61" s="73">
        <v>1429</v>
      </c>
      <c r="N61" s="71">
        <v>44582</v>
      </c>
      <c r="O61" s="70" t="s">
        <v>47</v>
      </c>
      <c r="P61" s="67"/>
      <c r="Q61" s="79"/>
      <c r="R61" s="79"/>
      <c r="S61" s="79"/>
      <c r="T61" s="81"/>
      <c r="U61" s="81"/>
      <c r="V61" s="80"/>
      <c r="W61" s="81"/>
      <c r="X61" s="80"/>
      <c r="Y61" s="2"/>
      <c r="Z61" s="66"/>
      <c r="AA61" s="81"/>
      <c r="AB61" s="66"/>
    </row>
    <row r="62" spans="1:28" ht="25.35" customHeight="1">
      <c r="A62" s="45"/>
      <c r="B62" s="45"/>
      <c r="C62" s="56" t="s">
        <v>257</v>
      </c>
      <c r="D62" s="68">
        <f>SUM(D59:D61)</f>
        <v>447547.52999999997</v>
      </c>
      <c r="E62" s="68">
        <v>234445.22000000003</v>
      </c>
      <c r="F62" s="22">
        <f t="shared" si="8"/>
        <v>0.90896419214689006</v>
      </c>
      <c r="G62" s="68">
        <f>SUM(G59:G61)</f>
        <v>75023</v>
      </c>
      <c r="H62" s="68"/>
      <c r="I62" s="47"/>
      <c r="J62" s="46"/>
      <c r="K62" s="48"/>
      <c r="L62" s="49"/>
      <c r="M62" s="53"/>
      <c r="N62" s="50"/>
      <c r="O62" s="58"/>
      <c r="P62" s="65"/>
      <c r="Q62" s="65"/>
      <c r="R62" s="67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23.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4"/>
      <c r="X63" s="65"/>
      <c r="Y63" s="65"/>
      <c r="Z63" s="65"/>
      <c r="AA63" s="65"/>
      <c r="AB63" s="65"/>
    </row>
    <row r="64" spans="1:28" ht="17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75" spans="16:18">
      <c r="P75" s="65"/>
      <c r="Q75" s="65"/>
      <c r="R75" s="67"/>
    </row>
    <row r="80" spans="16:18">
      <c r="P80" s="67"/>
      <c r="Q80" s="65"/>
      <c r="R80" s="65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6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2" style="57" bestFit="1" customWidth="1"/>
    <col min="25" max="25" width="14.88671875" style="57" customWidth="1"/>
    <col min="26" max="26" width="12.5546875" style="57" bestFit="1" customWidth="1"/>
    <col min="27" max="27" width="12" style="57" bestFit="1" customWidth="1"/>
    <col min="28" max="31" width="8.88671875" style="57"/>
    <col min="32" max="32" width="10.88671875" style="57" bestFit="1" customWidth="1"/>
    <col min="33" max="33" width="9.6640625" style="57" bestFit="1" customWidth="1"/>
    <col min="34" max="16384" width="8.88671875" style="57"/>
  </cols>
  <sheetData>
    <row r="1" spans="1:29" ht="19.5" customHeight="1">
      <c r="A1" s="65"/>
      <c r="B1" s="65"/>
      <c r="C1" s="65"/>
      <c r="D1" s="65"/>
      <c r="E1" s="34" t="s">
        <v>258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9.5" customHeight="1">
      <c r="A2" s="65"/>
      <c r="B2" s="65"/>
      <c r="C2" s="65"/>
      <c r="D2" s="65"/>
      <c r="E2" s="34" t="s">
        <v>259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4" spans="1:29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21.6">
      <c r="A6" s="105"/>
      <c r="B6" s="105"/>
      <c r="C6" s="108"/>
      <c r="D6" s="36" t="s">
        <v>243</v>
      </c>
      <c r="E6" s="36" t="s">
        <v>260</v>
      </c>
      <c r="F6" s="108"/>
      <c r="G6" s="108" t="s">
        <v>243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21.6">
      <c r="A10" s="105"/>
      <c r="B10" s="105"/>
      <c r="C10" s="108"/>
      <c r="D10" s="90" t="s">
        <v>244</v>
      </c>
      <c r="E10" s="90" t="s">
        <v>261</v>
      </c>
      <c r="F10" s="108"/>
      <c r="G10" s="90" t="s">
        <v>244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  <c r="AC12" s="65"/>
    </row>
    <row r="13" spans="1:29" ht="25.35" customHeight="1">
      <c r="A13" s="69">
        <v>1</v>
      </c>
      <c r="B13" s="69" t="s">
        <v>34</v>
      </c>
      <c r="C13" s="74" t="s">
        <v>205</v>
      </c>
      <c r="D13" s="73">
        <v>65025.98</v>
      </c>
      <c r="E13" s="72" t="s">
        <v>36</v>
      </c>
      <c r="F13" s="72" t="s">
        <v>36</v>
      </c>
      <c r="G13" s="73">
        <v>8340</v>
      </c>
      <c r="H13" s="72">
        <v>271</v>
      </c>
      <c r="I13" s="72">
        <f>G13/H13</f>
        <v>30.774907749077492</v>
      </c>
      <c r="J13" s="72">
        <v>16</v>
      </c>
      <c r="K13" s="72">
        <v>1</v>
      </c>
      <c r="L13" s="73">
        <v>68344.320000000007</v>
      </c>
      <c r="M13" s="73">
        <v>8746</v>
      </c>
      <c r="N13" s="71">
        <v>44596</v>
      </c>
      <c r="O13" s="70" t="s">
        <v>41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  <c r="AC13" s="65"/>
    </row>
    <row r="14" spans="1:29" ht="25.35" customHeight="1">
      <c r="A14" s="69">
        <v>2</v>
      </c>
      <c r="B14" s="69">
        <v>1</v>
      </c>
      <c r="C14" s="74" t="s">
        <v>183</v>
      </c>
      <c r="D14" s="73">
        <v>25312.540000000008</v>
      </c>
      <c r="E14" s="72">
        <v>28326.389999999996</v>
      </c>
      <c r="F14" s="76">
        <f>(D14-E14)/E14</f>
        <v>-0.10639725005551319</v>
      </c>
      <c r="G14" s="73">
        <v>3663</v>
      </c>
      <c r="H14" s="72" t="s">
        <v>36</v>
      </c>
      <c r="I14" s="72" t="s">
        <v>36</v>
      </c>
      <c r="J14" s="72">
        <v>11</v>
      </c>
      <c r="K14" s="72">
        <v>6</v>
      </c>
      <c r="L14" s="73">
        <v>580797.93999999994</v>
      </c>
      <c r="M14" s="73">
        <v>81440</v>
      </c>
      <c r="N14" s="71">
        <v>44561</v>
      </c>
      <c r="O14" s="70" t="s">
        <v>184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  <c r="AC14" s="65"/>
    </row>
    <row r="15" spans="1:29" ht="25.35" customHeight="1">
      <c r="A15" s="69">
        <v>3</v>
      </c>
      <c r="B15" s="69" t="s">
        <v>34</v>
      </c>
      <c r="C15" s="74" t="s">
        <v>172</v>
      </c>
      <c r="D15" s="73">
        <v>14979</v>
      </c>
      <c r="E15" s="72" t="s">
        <v>36</v>
      </c>
      <c r="F15" s="72" t="s">
        <v>36</v>
      </c>
      <c r="G15" s="73">
        <v>3033</v>
      </c>
      <c r="H15" s="72" t="s">
        <v>36</v>
      </c>
      <c r="I15" s="72" t="s">
        <v>36</v>
      </c>
      <c r="J15" s="72">
        <v>21</v>
      </c>
      <c r="K15" s="72">
        <v>1</v>
      </c>
      <c r="L15" s="73">
        <v>15735</v>
      </c>
      <c r="M15" s="73">
        <v>3231</v>
      </c>
      <c r="N15" s="71">
        <v>44596</v>
      </c>
      <c r="O15" s="70" t="s">
        <v>47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  <c r="AC15" s="65"/>
    </row>
    <row r="16" spans="1:29" ht="25.35" customHeight="1">
      <c r="A16" s="69">
        <v>4</v>
      </c>
      <c r="B16" s="69">
        <v>3</v>
      </c>
      <c r="C16" s="74" t="s">
        <v>207</v>
      </c>
      <c r="D16" s="73">
        <v>14392.45</v>
      </c>
      <c r="E16" s="72">
        <v>16907.86</v>
      </c>
      <c r="F16" s="76">
        <f>(D16-E16)/E16</f>
        <v>-0.14877163638686386</v>
      </c>
      <c r="G16" s="73">
        <v>2145</v>
      </c>
      <c r="H16" s="72">
        <v>81</v>
      </c>
      <c r="I16" s="72">
        <f t="shared" ref="I16:I22" si="0">G16/H16</f>
        <v>26.481481481481481</v>
      </c>
      <c r="J16" s="72">
        <v>9</v>
      </c>
      <c r="K16" s="72">
        <v>3</v>
      </c>
      <c r="L16" s="73">
        <v>52690</v>
      </c>
      <c r="M16" s="73">
        <v>8178</v>
      </c>
      <c r="N16" s="71">
        <v>44582</v>
      </c>
      <c r="O16" s="70" t="s">
        <v>43</v>
      </c>
      <c r="P16" s="67"/>
      <c r="Q16" s="79"/>
      <c r="R16" s="79"/>
      <c r="S16" s="79"/>
      <c r="T16" s="79"/>
      <c r="U16" s="64"/>
      <c r="V16" s="80"/>
      <c r="W16" s="80"/>
      <c r="X16" s="81"/>
      <c r="Y16" s="81"/>
      <c r="Z16" s="66"/>
      <c r="AA16" s="2"/>
      <c r="AB16" s="66"/>
      <c r="AC16" s="66"/>
    </row>
    <row r="17" spans="1:35" ht="25.35" customHeight="1">
      <c r="A17" s="69">
        <v>5</v>
      </c>
      <c r="B17" s="69">
        <v>2</v>
      </c>
      <c r="C17" s="74" t="s">
        <v>213</v>
      </c>
      <c r="D17" s="73">
        <v>13798.5</v>
      </c>
      <c r="E17" s="73">
        <v>18896</v>
      </c>
      <c r="F17" s="76">
        <f>(D17-E17)/E17</f>
        <v>-0.2697660880609653</v>
      </c>
      <c r="G17" s="73">
        <v>2092</v>
      </c>
      <c r="H17" s="72">
        <v>88</v>
      </c>
      <c r="I17" s="72">
        <f t="shared" si="0"/>
        <v>23.772727272727273</v>
      </c>
      <c r="J17" s="72">
        <v>9</v>
      </c>
      <c r="K17" s="72">
        <v>8</v>
      </c>
      <c r="L17" s="73">
        <v>775861.68</v>
      </c>
      <c r="M17" s="73">
        <v>112454</v>
      </c>
      <c r="N17" s="71">
        <v>44547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2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 t="s">
        <v>34</v>
      </c>
      <c r="C18" s="74" t="s">
        <v>231</v>
      </c>
      <c r="D18" s="73">
        <v>11875.94</v>
      </c>
      <c r="E18" s="72" t="s">
        <v>36</v>
      </c>
      <c r="F18" s="72" t="s">
        <v>36</v>
      </c>
      <c r="G18" s="73">
        <v>2260</v>
      </c>
      <c r="H18" s="72">
        <v>114</v>
      </c>
      <c r="I18" s="72">
        <f t="shared" si="0"/>
        <v>19.82456140350877</v>
      </c>
      <c r="J18" s="72">
        <v>9</v>
      </c>
      <c r="K18" s="72">
        <v>1</v>
      </c>
      <c r="L18" s="73">
        <v>11875.94</v>
      </c>
      <c r="M18" s="73">
        <v>2260</v>
      </c>
      <c r="N18" s="71">
        <v>44596</v>
      </c>
      <c r="O18" s="70" t="s">
        <v>232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6"/>
      <c r="AD18" s="65"/>
      <c r="AE18" s="65"/>
      <c r="AF18" s="65"/>
      <c r="AG18" s="65"/>
      <c r="AH18" s="65"/>
      <c r="AI18" s="65"/>
    </row>
    <row r="19" spans="1:35" ht="25.35" customHeight="1">
      <c r="A19" s="69">
        <v>7</v>
      </c>
      <c r="B19" s="69">
        <v>4</v>
      </c>
      <c r="C19" s="74" t="s">
        <v>83</v>
      </c>
      <c r="D19" s="73">
        <v>9740.1</v>
      </c>
      <c r="E19" s="72">
        <v>15129.15</v>
      </c>
      <c r="F19" s="76">
        <f>(D19-E19)/E19</f>
        <v>-0.35620309138319067</v>
      </c>
      <c r="G19" s="73">
        <v>1823</v>
      </c>
      <c r="H19" s="72">
        <v>143</v>
      </c>
      <c r="I19" s="72">
        <f t="shared" si="0"/>
        <v>12.748251748251748</v>
      </c>
      <c r="J19" s="72">
        <v>16</v>
      </c>
      <c r="K19" s="72">
        <v>2</v>
      </c>
      <c r="L19" s="73">
        <v>24869</v>
      </c>
      <c r="M19" s="73">
        <v>4679</v>
      </c>
      <c r="N19" s="71">
        <v>44589</v>
      </c>
      <c r="O19" s="70" t="s">
        <v>84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>
        <v>5</v>
      </c>
      <c r="C20" s="74" t="s">
        <v>62</v>
      </c>
      <c r="D20" s="73">
        <v>8954.7099999999991</v>
      </c>
      <c r="E20" s="72">
        <v>12845.14</v>
      </c>
      <c r="F20" s="76">
        <f>(D20-E20)/E20</f>
        <v>-0.30287174760259528</v>
      </c>
      <c r="G20" s="73">
        <v>1780</v>
      </c>
      <c r="H20" s="72">
        <v>119</v>
      </c>
      <c r="I20" s="72">
        <f t="shared" si="0"/>
        <v>14.957983193277311</v>
      </c>
      <c r="J20" s="72">
        <v>13</v>
      </c>
      <c r="K20" s="72">
        <v>5</v>
      </c>
      <c r="L20" s="73">
        <v>150952</v>
      </c>
      <c r="M20" s="73">
        <v>29552</v>
      </c>
      <c r="N20" s="71">
        <v>44568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0"/>
      <c r="X20" s="66"/>
      <c r="Y20" s="2"/>
      <c r="Z20" s="81"/>
      <c r="AA20" s="81"/>
      <c r="AB20" s="66"/>
      <c r="AC20" s="65"/>
      <c r="AD20" s="65"/>
      <c r="AE20" s="79"/>
      <c r="AF20" s="62"/>
      <c r="AG20" s="62"/>
      <c r="AH20" s="62"/>
      <c r="AI20" s="62"/>
    </row>
    <row r="21" spans="1:35" ht="25.35" customHeight="1">
      <c r="A21" s="69">
        <v>9</v>
      </c>
      <c r="B21" s="69">
        <v>6</v>
      </c>
      <c r="C21" s="74" t="s">
        <v>70</v>
      </c>
      <c r="D21" s="73">
        <v>8446.02</v>
      </c>
      <c r="E21" s="73">
        <v>12751.16</v>
      </c>
      <c r="F21" s="76">
        <f>(D21-E21)/E21</f>
        <v>-0.33762732174955057</v>
      </c>
      <c r="G21" s="73">
        <v>1624</v>
      </c>
      <c r="H21" s="72">
        <v>90</v>
      </c>
      <c r="I21" s="72">
        <f t="shared" si="0"/>
        <v>18.044444444444444</v>
      </c>
      <c r="J21" s="72">
        <v>12</v>
      </c>
      <c r="K21" s="72">
        <v>7</v>
      </c>
      <c r="L21" s="73">
        <v>298287</v>
      </c>
      <c r="M21" s="73">
        <v>60601</v>
      </c>
      <c r="N21" s="71">
        <v>44554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66"/>
      <c r="Y21" s="2"/>
      <c r="Z21" s="81"/>
      <c r="AA21" s="81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>
        <v>7</v>
      </c>
      <c r="C22" s="74" t="s">
        <v>229</v>
      </c>
      <c r="D22" s="73">
        <v>8309.3799999999992</v>
      </c>
      <c r="E22" s="72">
        <v>12354.98</v>
      </c>
      <c r="F22" s="76">
        <f>(D22-E22)/E22</f>
        <v>-0.32744690804841453</v>
      </c>
      <c r="G22" s="73">
        <v>1496</v>
      </c>
      <c r="H22" s="72">
        <v>98</v>
      </c>
      <c r="I22" s="72">
        <f t="shared" si="0"/>
        <v>15.26530612244898</v>
      </c>
      <c r="J22" s="72">
        <v>11</v>
      </c>
      <c r="K22" s="72">
        <v>3</v>
      </c>
      <c r="L22" s="73">
        <v>38045.599999999999</v>
      </c>
      <c r="M22" s="73">
        <v>7017</v>
      </c>
      <c r="N22" s="71">
        <v>44582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2"/>
      <c r="AA22" s="66"/>
      <c r="AB22" s="66"/>
      <c r="AC22" s="65"/>
      <c r="AD22" s="65"/>
      <c r="AE22" s="79"/>
      <c r="AF22" s="63"/>
      <c r="AG22" s="63"/>
      <c r="AH22" s="63"/>
      <c r="AI22" s="63"/>
    </row>
    <row r="23" spans="1:35" ht="25.35" customHeight="1">
      <c r="A23" s="45"/>
      <c r="B23" s="45"/>
      <c r="C23" s="56" t="s">
        <v>52</v>
      </c>
      <c r="D23" s="68">
        <f>SUM(D13:D22)</f>
        <v>180834.62000000002</v>
      </c>
      <c r="E23" s="68">
        <v>148415.95000000001</v>
      </c>
      <c r="F23" s="78">
        <f>(D23-E23)/E23</f>
        <v>0.21843117266035092</v>
      </c>
      <c r="G23" s="68">
        <f t="shared" ref="G23" si="1">SUM(G13:G22)</f>
        <v>28256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6"/>
      <c r="V23" s="66"/>
      <c r="W23" s="66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234</v>
      </c>
      <c r="D25" s="73">
        <v>7398.86</v>
      </c>
      <c r="E25" s="72">
        <v>10023.5</v>
      </c>
      <c r="F25" s="76">
        <f>(D25-E25)/E25</f>
        <v>-0.2618486556592009</v>
      </c>
      <c r="G25" s="73">
        <v>1061</v>
      </c>
      <c r="H25" s="72">
        <v>44</v>
      </c>
      <c r="I25" s="72">
        <f>G25/H25</f>
        <v>24.113636363636363</v>
      </c>
      <c r="J25" s="72">
        <v>8</v>
      </c>
      <c r="K25" s="72">
        <v>4</v>
      </c>
      <c r="L25" s="73">
        <v>72683</v>
      </c>
      <c r="M25" s="73">
        <v>10322</v>
      </c>
      <c r="N25" s="71">
        <v>44575</v>
      </c>
      <c r="O25" s="70" t="s">
        <v>39</v>
      </c>
      <c r="P25" s="67"/>
      <c r="Q25" s="79"/>
      <c r="R25" s="79"/>
      <c r="S25" s="79"/>
      <c r="T25" s="79"/>
      <c r="U25" s="80"/>
      <c r="V25" s="80"/>
      <c r="W25" s="80"/>
      <c r="X25" s="81"/>
      <c r="Y25" s="81"/>
      <c r="Z25" s="2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161</v>
      </c>
      <c r="D26" s="73">
        <v>7287.13</v>
      </c>
      <c r="E26" s="73">
        <v>7944.29</v>
      </c>
      <c r="F26" s="76">
        <f>(D26-E26)/E26</f>
        <v>-8.2721048702904837E-2</v>
      </c>
      <c r="G26" s="73">
        <v>1088</v>
      </c>
      <c r="H26" s="72">
        <v>41</v>
      </c>
      <c r="I26" s="72">
        <f>G26/H26</f>
        <v>26.536585365853657</v>
      </c>
      <c r="J26" s="72">
        <v>8</v>
      </c>
      <c r="K26" s="72">
        <v>11</v>
      </c>
      <c r="L26" s="73">
        <v>631416</v>
      </c>
      <c r="M26" s="73">
        <v>91002</v>
      </c>
      <c r="N26" s="71">
        <v>44526</v>
      </c>
      <c r="O26" s="70" t="s">
        <v>37</v>
      </c>
      <c r="P26" s="67"/>
      <c r="Q26" s="79"/>
      <c r="R26" s="79"/>
      <c r="S26" s="79"/>
      <c r="T26" s="79"/>
      <c r="U26" s="80"/>
      <c r="V26" s="80"/>
      <c r="W26" s="80"/>
      <c r="X26" s="81"/>
      <c r="Y26" s="81"/>
      <c r="Z26" s="2"/>
      <c r="AA26" s="66"/>
      <c r="AB26" s="66"/>
      <c r="AC26" s="65"/>
      <c r="AD26" s="65"/>
      <c r="AE26" s="79"/>
      <c r="AF26" s="63"/>
      <c r="AG26" s="63"/>
      <c r="AH26" s="63"/>
      <c r="AI26" s="63"/>
    </row>
    <row r="27" spans="1:35" ht="25.35" customHeight="1">
      <c r="A27" s="69">
        <v>13</v>
      </c>
      <c r="B27" s="69">
        <v>10</v>
      </c>
      <c r="C27" s="74" t="s">
        <v>148</v>
      </c>
      <c r="D27" s="73">
        <v>5766</v>
      </c>
      <c r="E27" s="72">
        <v>9237.5</v>
      </c>
      <c r="F27" s="76">
        <f>(D27-E27)/E27</f>
        <v>-0.37580514208389715</v>
      </c>
      <c r="G27" s="73">
        <v>991</v>
      </c>
      <c r="H27" s="72">
        <v>27</v>
      </c>
      <c r="I27" s="72">
        <f>G27/H27</f>
        <v>36.703703703703702</v>
      </c>
      <c r="J27" s="72">
        <v>10</v>
      </c>
      <c r="K27" s="72">
        <v>2</v>
      </c>
      <c r="L27" s="73">
        <v>16658</v>
      </c>
      <c r="M27" s="73">
        <v>2804</v>
      </c>
      <c r="N27" s="71">
        <v>44589</v>
      </c>
      <c r="O27" s="70" t="s">
        <v>139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66"/>
      <c r="AA27" s="81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82" t="s">
        <v>58</v>
      </c>
      <c r="C28" s="74" t="s">
        <v>159</v>
      </c>
      <c r="D28" s="73">
        <v>4425.79</v>
      </c>
      <c r="E28" s="72" t="s">
        <v>36</v>
      </c>
      <c r="F28" s="72" t="s">
        <v>36</v>
      </c>
      <c r="G28" s="73">
        <v>585</v>
      </c>
      <c r="H28" s="72">
        <v>7</v>
      </c>
      <c r="I28" s="72">
        <f>G28/H28</f>
        <v>83.571428571428569</v>
      </c>
      <c r="J28" s="72">
        <v>7</v>
      </c>
      <c r="K28" s="72">
        <v>0</v>
      </c>
      <c r="L28" s="73">
        <v>4426</v>
      </c>
      <c r="M28" s="73">
        <v>585</v>
      </c>
      <c r="N28" s="71" t="s">
        <v>60</v>
      </c>
      <c r="O28" s="70" t="s">
        <v>37</v>
      </c>
      <c r="P28" s="67"/>
      <c r="Q28" s="65"/>
      <c r="R28" s="59"/>
      <c r="S28" s="65"/>
      <c r="T28" s="67"/>
      <c r="U28" s="66"/>
      <c r="V28" s="66"/>
      <c r="W28" s="81"/>
      <c r="X28" s="80"/>
      <c r="Y28" s="81"/>
      <c r="Z28" s="65"/>
      <c r="AA28" s="66"/>
      <c r="AB28" s="65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8</v>
      </c>
      <c r="C29" s="74" t="s">
        <v>235</v>
      </c>
      <c r="D29" s="73">
        <v>4334.3999999999996</v>
      </c>
      <c r="E29" s="72">
        <v>11944.27</v>
      </c>
      <c r="F29" s="76">
        <f>(D29-E29)/E29</f>
        <v>-0.63711470018678418</v>
      </c>
      <c r="G29" s="73">
        <v>640</v>
      </c>
      <c r="H29" s="72">
        <v>58</v>
      </c>
      <c r="I29" s="72">
        <f>G29/H29</f>
        <v>11.03448275862069</v>
      </c>
      <c r="J29" s="72">
        <v>12</v>
      </c>
      <c r="K29" s="72">
        <v>2</v>
      </c>
      <c r="L29" s="73">
        <v>16279</v>
      </c>
      <c r="M29" s="73">
        <v>2223</v>
      </c>
      <c r="N29" s="71">
        <v>44589</v>
      </c>
      <c r="O29" s="70" t="s">
        <v>84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>
        <v>13</v>
      </c>
      <c r="C30" s="74" t="s">
        <v>160</v>
      </c>
      <c r="D30" s="73">
        <v>3320</v>
      </c>
      <c r="E30" s="72">
        <v>5445</v>
      </c>
      <c r="F30" s="76">
        <f>(D30-E30)/E30</f>
        <v>-0.39026629935720847</v>
      </c>
      <c r="G30" s="73">
        <v>601</v>
      </c>
      <c r="H30" s="72" t="s">
        <v>36</v>
      </c>
      <c r="I30" s="72" t="s">
        <v>36</v>
      </c>
      <c r="J30" s="72">
        <v>9</v>
      </c>
      <c r="K30" s="72">
        <v>4</v>
      </c>
      <c r="L30" s="73">
        <v>42369</v>
      </c>
      <c r="M30" s="73">
        <v>7218</v>
      </c>
      <c r="N30" s="71">
        <v>44575</v>
      </c>
      <c r="O30" s="70" t="s">
        <v>47</v>
      </c>
      <c r="P30" s="67"/>
      <c r="Q30" s="79"/>
      <c r="R30" s="79"/>
      <c r="S30" s="79"/>
      <c r="T30" s="79"/>
      <c r="U30" s="80"/>
      <c r="V30" s="80"/>
      <c r="W30" s="80"/>
      <c r="X30" s="81"/>
      <c r="Y30" s="81"/>
      <c r="Z30" s="66"/>
      <c r="AA30" s="2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21</v>
      </c>
      <c r="C31" s="74" t="s">
        <v>171</v>
      </c>
      <c r="D31" s="73">
        <v>3008.67</v>
      </c>
      <c r="E31" s="73">
        <v>1254.79</v>
      </c>
      <c r="F31" s="76">
        <f>(D31-E31)/E31</f>
        <v>1.3977478303142359</v>
      </c>
      <c r="G31" s="73">
        <v>580</v>
      </c>
      <c r="H31" s="72">
        <v>16</v>
      </c>
      <c r="I31" s="72">
        <f>G31/H31</f>
        <v>36.25</v>
      </c>
      <c r="J31" s="72">
        <v>3</v>
      </c>
      <c r="K31" s="72">
        <v>11</v>
      </c>
      <c r="L31" s="73">
        <v>186440</v>
      </c>
      <c r="M31" s="73">
        <v>37323</v>
      </c>
      <c r="N31" s="71">
        <v>44526</v>
      </c>
      <c r="O31" s="70" t="s">
        <v>43</v>
      </c>
      <c r="P31" s="67"/>
      <c r="Q31" s="79"/>
      <c r="R31" s="79"/>
      <c r="S31" s="79"/>
      <c r="T31" s="79"/>
      <c r="U31" s="80"/>
      <c r="V31" s="80"/>
      <c r="W31" s="80"/>
      <c r="X31" s="81"/>
      <c r="Y31" s="81"/>
      <c r="Z31" s="66"/>
      <c r="AA31" s="2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17</v>
      </c>
      <c r="C32" s="74" t="s">
        <v>250</v>
      </c>
      <c r="D32" s="73">
        <v>2816.75</v>
      </c>
      <c r="E32" s="72">
        <v>2556.7800000000002</v>
      </c>
      <c r="F32" s="76">
        <f>(D32-E32)/E32</f>
        <v>0.10167867395708656</v>
      </c>
      <c r="G32" s="73">
        <v>411</v>
      </c>
      <c r="H32" s="72">
        <v>20</v>
      </c>
      <c r="I32" s="72">
        <f>G32/H32</f>
        <v>20.55</v>
      </c>
      <c r="J32" s="72">
        <v>4</v>
      </c>
      <c r="K32" s="72">
        <v>5</v>
      </c>
      <c r="L32" s="73">
        <v>44453</v>
      </c>
      <c r="M32" s="73">
        <v>6424</v>
      </c>
      <c r="N32" s="71">
        <v>44568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81"/>
      <c r="Y32" s="81"/>
      <c r="Z32" s="66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69" t="s">
        <v>58</v>
      </c>
      <c r="C33" s="74" t="s">
        <v>65</v>
      </c>
      <c r="D33" s="73">
        <v>2749.06</v>
      </c>
      <c r="E33" s="72" t="s">
        <v>36</v>
      </c>
      <c r="F33" s="72" t="s">
        <v>36</v>
      </c>
      <c r="G33" s="73">
        <v>540</v>
      </c>
      <c r="H33" s="72">
        <v>7</v>
      </c>
      <c r="I33" s="72">
        <f>G33/H33</f>
        <v>77.142857142857139</v>
      </c>
      <c r="J33" s="72">
        <v>7</v>
      </c>
      <c r="K33" s="72">
        <v>0</v>
      </c>
      <c r="L33" s="73">
        <v>2749.06</v>
      </c>
      <c r="M33" s="73">
        <v>540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0"/>
      <c r="X33" s="2"/>
      <c r="Y33" s="81"/>
      <c r="Z33" s="66"/>
      <c r="AA33" s="81"/>
      <c r="AB33" s="66"/>
    </row>
    <row r="34" spans="1:28" ht="25.35" customHeight="1">
      <c r="A34" s="69">
        <v>20</v>
      </c>
      <c r="B34" s="69">
        <v>12</v>
      </c>
      <c r="C34" s="74" t="s">
        <v>251</v>
      </c>
      <c r="D34" s="73">
        <v>2308.77</v>
      </c>
      <c r="E34" s="72">
        <v>5540.97</v>
      </c>
      <c r="F34" s="76">
        <f>(D34-E34)/E34</f>
        <v>-0.58332746793431478</v>
      </c>
      <c r="G34" s="73">
        <v>466</v>
      </c>
      <c r="H34" s="72">
        <v>38</v>
      </c>
      <c r="I34" s="72">
        <f>G34/H34</f>
        <v>12.263157894736842</v>
      </c>
      <c r="J34" s="72">
        <v>8</v>
      </c>
      <c r="K34" s="72">
        <v>3</v>
      </c>
      <c r="L34" s="73">
        <v>15013.34</v>
      </c>
      <c r="M34" s="73">
        <v>3066</v>
      </c>
      <c r="N34" s="71">
        <v>44582</v>
      </c>
      <c r="O34" s="70" t="s">
        <v>41</v>
      </c>
      <c r="P34" s="67"/>
      <c r="Q34" s="79"/>
      <c r="R34" s="79"/>
      <c r="S34" s="79"/>
      <c r="T34" s="79"/>
      <c r="U34" s="80"/>
      <c r="V34" s="80"/>
      <c r="W34" s="80"/>
      <c r="X34" s="2"/>
      <c r="Y34" s="81"/>
      <c r="Z34" s="66"/>
      <c r="AA34" s="81"/>
      <c r="AB34" s="66"/>
    </row>
    <row r="35" spans="1:28" ht="25.2" customHeight="1">
      <c r="A35" s="45"/>
      <c r="B35" s="45"/>
      <c r="C35" s="56" t="s">
        <v>66</v>
      </c>
      <c r="D35" s="68">
        <f>SUM(D23:D34)</f>
        <v>224250.05000000002</v>
      </c>
      <c r="E35" s="68">
        <v>185568.34</v>
      </c>
      <c r="F35" s="78">
        <f>(D35-E35)/E35</f>
        <v>0.20844994356257118</v>
      </c>
      <c r="G35" s="68">
        <f t="shared" ref="G35" si="2">SUM(G23:G34)</f>
        <v>35219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217</v>
      </c>
      <c r="D37" s="73">
        <v>1664.8</v>
      </c>
      <c r="E37" s="72" t="s">
        <v>36</v>
      </c>
      <c r="F37" s="72" t="s">
        <v>36</v>
      </c>
      <c r="G37" s="73">
        <v>287</v>
      </c>
      <c r="H37" s="72">
        <v>41</v>
      </c>
      <c r="I37" s="72">
        <f>G37/H37</f>
        <v>7</v>
      </c>
      <c r="J37" s="72">
        <v>12</v>
      </c>
      <c r="K37" s="72">
        <v>1</v>
      </c>
      <c r="L37" s="73">
        <v>1664.8</v>
      </c>
      <c r="M37" s="73">
        <v>287</v>
      </c>
      <c r="N37" s="71">
        <v>44596</v>
      </c>
      <c r="O37" s="70" t="s">
        <v>80</v>
      </c>
      <c r="P37" s="67"/>
      <c r="Q37" s="79"/>
      <c r="R37" s="79"/>
      <c r="S37" s="79"/>
      <c r="T37" s="79"/>
      <c r="U37" s="80"/>
      <c r="V37" s="80"/>
      <c r="W37" s="80"/>
      <c r="X37" s="2"/>
      <c r="Y37" s="81"/>
      <c r="Z37" s="66"/>
      <c r="AA37" s="81"/>
      <c r="AB37" s="66"/>
    </row>
    <row r="38" spans="1:28" ht="25.35" customHeight="1">
      <c r="A38" s="69">
        <v>22</v>
      </c>
      <c r="B38" s="69">
        <v>20</v>
      </c>
      <c r="C38" s="74" t="s">
        <v>248</v>
      </c>
      <c r="D38" s="73">
        <v>1260.6500000000001</v>
      </c>
      <c r="E38" s="72">
        <v>1380.65</v>
      </c>
      <c r="F38" s="76">
        <f>(D38-E38)/E38</f>
        <v>-8.6915583239778355E-2</v>
      </c>
      <c r="G38" s="73">
        <v>176</v>
      </c>
      <c r="H38" s="72">
        <v>10</v>
      </c>
      <c r="I38" s="72">
        <f>G38/H38</f>
        <v>17.600000000000001</v>
      </c>
      <c r="J38" s="72">
        <v>2</v>
      </c>
      <c r="K38" s="72">
        <v>6</v>
      </c>
      <c r="L38" s="73">
        <v>61438</v>
      </c>
      <c r="M38" s="73">
        <v>9342</v>
      </c>
      <c r="N38" s="71">
        <v>44561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2"/>
      <c r="Y38" s="81"/>
      <c r="Z38" s="66"/>
      <c r="AA38" s="81"/>
      <c r="AB38" s="66"/>
    </row>
    <row r="39" spans="1:28" ht="25.35" customHeight="1">
      <c r="A39" s="69">
        <v>23</v>
      </c>
      <c r="B39" s="69">
        <v>18</v>
      </c>
      <c r="C39" s="74" t="s">
        <v>262</v>
      </c>
      <c r="D39" s="73">
        <v>1128.5999999999999</v>
      </c>
      <c r="E39" s="73">
        <v>1930.36</v>
      </c>
      <c r="F39" s="76">
        <f>(D39-E39)/E39</f>
        <v>-0.41534221595971738</v>
      </c>
      <c r="G39" s="73">
        <v>160</v>
      </c>
      <c r="H39" s="72">
        <v>10</v>
      </c>
      <c r="I39" s="72">
        <f>G39/H39</f>
        <v>16</v>
      </c>
      <c r="J39" s="72">
        <v>2</v>
      </c>
      <c r="K39" s="72">
        <v>7</v>
      </c>
      <c r="L39" s="73">
        <v>192563.71</v>
      </c>
      <c r="M39" s="73">
        <v>28460</v>
      </c>
      <c r="N39" s="71">
        <v>44554</v>
      </c>
      <c r="O39" s="70" t="s">
        <v>41</v>
      </c>
      <c r="P39" s="67"/>
      <c r="Q39" s="79"/>
      <c r="R39" s="79"/>
      <c r="S39" s="79"/>
      <c r="T39" s="79"/>
      <c r="U39" s="80"/>
      <c r="V39" s="80"/>
      <c r="W39" s="80"/>
      <c r="X39" s="2"/>
      <c r="Y39" s="81"/>
      <c r="Z39" s="66"/>
      <c r="AA39" s="81"/>
      <c r="AB39" s="66"/>
    </row>
    <row r="40" spans="1:28" ht="25.35" customHeight="1">
      <c r="A40" s="69">
        <v>24</v>
      </c>
      <c r="B40" s="69">
        <v>19</v>
      </c>
      <c r="C40" s="74" t="s">
        <v>230</v>
      </c>
      <c r="D40" s="73">
        <v>944</v>
      </c>
      <c r="E40" s="72">
        <v>1763</v>
      </c>
      <c r="F40" s="76">
        <f>(D40-E40)/E40</f>
        <v>-0.46454906409529212</v>
      </c>
      <c r="G40" s="73">
        <v>195</v>
      </c>
      <c r="H40" s="72" t="s">
        <v>36</v>
      </c>
      <c r="I40" s="72" t="s">
        <v>36</v>
      </c>
      <c r="J40" s="72">
        <v>5</v>
      </c>
      <c r="K40" s="72">
        <v>4</v>
      </c>
      <c r="L40" s="73">
        <v>23817</v>
      </c>
      <c r="M40" s="73">
        <v>5035</v>
      </c>
      <c r="N40" s="71">
        <v>44575</v>
      </c>
      <c r="O40" s="70" t="s">
        <v>47</v>
      </c>
      <c r="P40" s="67"/>
      <c r="Q40" s="79"/>
      <c r="R40" s="79"/>
      <c r="S40" s="79"/>
      <c r="T40" s="79"/>
      <c r="U40" s="80"/>
      <c r="V40" s="80"/>
      <c r="W40" s="80"/>
      <c r="X40" s="2"/>
      <c r="Y40" s="81"/>
      <c r="Z40" s="66"/>
      <c r="AA40" s="81"/>
      <c r="AB40" s="66"/>
    </row>
    <row r="41" spans="1:28" ht="25.35" customHeight="1">
      <c r="A41" s="69">
        <v>25</v>
      </c>
      <c r="B41" s="69">
        <v>15</v>
      </c>
      <c r="C41" s="74" t="s">
        <v>256</v>
      </c>
      <c r="D41" s="73">
        <v>928</v>
      </c>
      <c r="E41" s="72">
        <v>3473</v>
      </c>
      <c r="F41" s="76">
        <f>(D41-E41)/E41</f>
        <v>-0.73279585372876477</v>
      </c>
      <c r="G41" s="73">
        <v>156</v>
      </c>
      <c r="H41" s="72" t="s">
        <v>36</v>
      </c>
      <c r="I41" s="72" t="s">
        <v>36</v>
      </c>
      <c r="J41" s="72">
        <v>4</v>
      </c>
      <c r="K41" s="72">
        <v>3</v>
      </c>
      <c r="L41" s="73">
        <v>8956</v>
      </c>
      <c r="M41" s="73">
        <v>1417</v>
      </c>
      <c r="N41" s="71">
        <v>44582</v>
      </c>
      <c r="O41" s="70" t="s">
        <v>47</v>
      </c>
      <c r="P41" s="67"/>
      <c r="Q41" s="79"/>
      <c r="R41" s="79"/>
      <c r="S41" s="79"/>
      <c r="T41" s="79"/>
      <c r="U41" s="80"/>
      <c r="V41" s="80"/>
      <c r="W41" s="80"/>
      <c r="X41" s="66"/>
      <c r="Y41" s="2"/>
      <c r="Z41" s="81"/>
      <c r="AA41" s="81"/>
      <c r="AB41" s="66"/>
    </row>
    <row r="42" spans="1:28" ht="25.35" customHeight="1">
      <c r="A42" s="69">
        <v>26</v>
      </c>
      <c r="B42" s="25">
        <v>25</v>
      </c>
      <c r="C42" s="74" t="s">
        <v>263</v>
      </c>
      <c r="D42" s="73">
        <v>589</v>
      </c>
      <c r="E42" s="72">
        <v>432</v>
      </c>
      <c r="F42" s="76">
        <f>(D42-E42)/E42</f>
        <v>0.36342592592592593</v>
      </c>
      <c r="G42" s="73">
        <v>99</v>
      </c>
      <c r="H42" s="72">
        <v>2</v>
      </c>
      <c r="I42" s="72">
        <f>G42/H42</f>
        <v>49.5</v>
      </c>
      <c r="J42" s="72">
        <v>1</v>
      </c>
      <c r="K42" s="72" t="s">
        <v>36</v>
      </c>
      <c r="L42" s="73">
        <v>6316</v>
      </c>
      <c r="M42" s="73">
        <v>1904</v>
      </c>
      <c r="N42" s="71">
        <v>41957</v>
      </c>
      <c r="O42" s="70" t="s">
        <v>139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2"/>
      <c r="AA42" s="80"/>
      <c r="AB42" s="66"/>
    </row>
    <row r="43" spans="1:28" ht="25.35" customHeight="1">
      <c r="A43" s="69">
        <v>27</v>
      </c>
      <c r="B43" s="82" t="s">
        <v>58</v>
      </c>
      <c r="C43" s="74" t="s">
        <v>158</v>
      </c>
      <c r="D43" s="73">
        <v>588.97</v>
      </c>
      <c r="E43" s="72" t="s">
        <v>36</v>
      </c>
      <c r="F43" s="72" t="s">
        <v>36</v>
      </c>
      <c r="G43" s="73">
        <v>106</v>
      </c>
      <c r="H43" s="72">
        <v>4</v>
      </c>
      <c r="I43" s="72">
        <f>G43/H43</f>
        <v>26.5</v>
      </c>
      <c r="J43" s="72">
        <v>4</v>
      </c>
      <c r="K43" s="72">
        <v>0</v>
      </c>
      <c r="L43" s="73">
        <v>589</v>
      </c>
      <c r="M43" s="73">
        <v>106</v>
      </c>
      <c r="N43" s="71" t="s">
        <v>60</v>
      </c>
      <c r="O43" s="70" t="s">
        <v>43</v>
      </c>
      <c r="P43" s="11"/>
      <c r="Q43" s="79"/>
      <c r="R43" s="79"/>
      <c r="S43" s="79"/>
      <c r="T43" s="79"/>
      <c r="U43" s="80"/>
      <c r="V43" s="80"/>
      <c r="W43" s="2"/>
      <c r="X43" s="80"/>
      <c r="Y43" s="81"/>
      <c r="Z43" s="81"/>
      <c r="AA43" s="66"/>
      <c r="AB43" s="66"/>
    </row>
    <row r="44" spans="1:28" ht="25.35" customHeight="1">
      <c r="A44" s="69">
        <v>28</v>
      </c>
      <c r="B44" s="32">
        <v>26</v>
      </c>
      <c r="C44" s="74" t="s">
        <v>253</v>
      </c>
      <c r="D44" s="73">
        <v>461.7</v>
      </c>
      <c r="E44" s="72">
        <v>381</v>
      </c>
      <c r="F44" s="76">
        <f>(D44-E44)/E44</f>
        <v>0.21181102362204721</v>
      </c>
      <c r="G44" s="73">
        <v>93</v>
      </c>
      <c r="H44" s="72">
        <v>15</v>
      </c>
      <c r="I44" s="72">
        <f>G44/H44</f>
        <v>6.2</v>
      </c>
      <c r="J44" s="72">
        <v>7</v>
      </c>
      <c r="K44" s="72">
        <v>5</v>
      </c>
      <c r="L44" s="73">
        <v>2061.1</v>
      </c>
      <c r="M44" s="73">
        <v>381</v>
      </c>
      <c r="N44" s="71">
        <v>44568</v>
      </c>
      <c r="O44" s="70" t="s">
        <v>80</v>
      </c>
      <c r="P44" s="11"/>
      <c r="Q44" s="79"/>
      <c r="R44" s="79"/>
      <c r="S44" s="79"/>
      <c r="T44" s="79"/>
      <c r="U44" s="80"/>
      <c r="V44" s="80"/>
      <c r="W44" s="2"/>
      <c r="X44" s="80"/>
      <c r="Y44" s="81"/>
      <c r="Z44" s="81"/>
      <c r="AA44" s="66"/>
      <c r="AB44" s="66"/>
    </row>
    <row r="45" spans="1:28" ht="25.35" customHeight="1">
      <c r="A45" s="69">
        <v>29</v>
      </c>
      <c r="B45" s="69">
        <v>29</v>
      </c>
      <c r="C45" s="74" t="s">
        <v>156</v>
      </c>
      <c r="D45" s="73">
        <v>461</v>
      </c>
      <c r="E45" s="72">
        <v>244</v>
      </c>
      <c r="F45" s="76">
        <f>(D45-E45)/E45</f>
        <v>0.88934426229508201</v>
      </c>
      <c r="G45" s="73">
        <v>67</v>
      </c>
      <c r="H45" s="72">
        <v>4</v>
      </c>
      <c r="I45" s="72">
        <f>G45/H45</f>
        <v>16.75</v>
      </c>
      <c r="J45" s="72">
        <v>1</v>
      </c>
      <c r="K45" s="72">
        <v>6</v>
      </c>
      <c r="L45" s="73">
        <v>7908</v>
      </c>
      <c r="M45" s="73">
        <v>1470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2"/>
      <c r="AA45" s="81"/>
      <c r="AB45" s="66"/>
    </row>
    <row r="46" spans="1:28" ht="25.35" customHeight="1">
      <c r="A46" s="69">
        <v>30</v>
      </c>
      <c r="B46" s="82">
        <v>32</v>
      </c>
      <c r="C46" s="74" t="s">
        <v>162</v>
      </c>
      <c r="D46" s="73">
        <v>414.45</v>
      </c>
      <c r="E46" s="73">
        <v>74</v>
      </c>
      <c r="F46" s="76">
        <f>(D46-E46)/E46</f>
        <v>4.6006756756756753</v>
      </c>
      <c r="G46" s="73">
        <v>79</v>
      </c>
      <c r="H46" s="72">
        <v>3</v>
      </c>
      <c r="I46" s="72">
        <f>G46/H46</f>
        <v>26.333333333333332</v>
      </c>
      <c r="J46" s="72">
        <v>2</v>
      </c>
      <c r="K46" s="72">
        <v>10</v>
      </c>
      <c r="L46" s="73">
        <v>10892.86</v>
      </c>
      <c r="M46" s="73">
        <v>1950</v>
      </c>
      <c r="N46" s="71">
        <v>44533</v>
      </c>
      <c r="O46" s="70" t="s">
        <v>50</v>
      </c>
      <c r="P46" s="11"/>
      <c r="Q46" s="79"/>
      <c r="R46" s="79"/>
      <c r="S46" s="79"/>
      <c r="T46" s="79"/>
      <c r="U46" s="80"/>
      <c r="V46" s="80"/>
      <c r="W46" s="81"/>
      <c r="X46" s="2"/>
      <c r="Y46" s="80"/>
      <c r="Z46" s="81"/>
      <c r="AA46" s="66"/>
      <c r="AB46" s="66"/>
    </row>
    <row r="47" spans="1:28" ht="25.2" customHeight="1">
      <c r="A47" s="45"/>
      <c r="B47" s="45"/>
      <c r="C47" s="56" t="s">
        <v>90</v>
      </c>
      <c r="D47" s="68">
        <f>SUM(D35:D46)</f>
        <v>232691.22000000003</v>
      </c>
      <c r="E47" s="68">
        <v>190934.28</v>
      </c>
      <c r="F47" s="78">
        <f>(D47-E47)/E47</f>
        <v>0.21869797293602822</v>
      </c>
      <c r="G47" s="68">
        <f t="shared" ref="G47" si="3">SUM(G35:G46)</f>
        <v>36637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149</v>
      </c>
      <c r="D49" s="73">
        <v>357</v>
      </c>
      <c r="E49" s="72">
        <v>324</v>
      </c>
      <c r="F49" s="76">
        <f>(D49-E49)/E49</f>
        <v>0.10185185185185185</v>
      </c>
      <c r="G49" s="73">
        <v>59</v>
      </c>
      <c r="H49" s="72">
        <v>2</v>
      </c>
      <c r="I49" s="72">
        <f t="shared" ref="I49:I58" si="4">G49/H49</f>
        <v>29.5</v>
      </c>
      <c r="J49" s="72">
        <v>1</v>
      </c>
      <c r="K49" s="72">
        <v>10</v>
      </c>
      <c r="L49" s="73">
        <v>10749</v>
      </c>
      <c r="M49" s="73">
        <v>2199</v>
      </c>
      <c r="N49" s="71">
        <v>44533</v>
      </c>
      <c r="O49" s="70" t="s">
        <v>139</v>
      </c>
      <c r="P49" s="67"/>
      <c r="Q49" s="79"/>
      <c r="R49" s="79"/>
      <c r="S49" s="79"/>
      <c r="T49" s="79"/>
      <c r="U49" s="80"/>
      <c r="V49" s="80"/>
      <c r="W49" s="80"/>
      <c r="X49" s="66"/>
      <c r="Y49" s="80"/>
      <c r="Z49" s="81"/>
      <c r="AA49" s="81"/>
      <c r="AB49" s="66"/>
    </row>
    <row r="50" spans="1:28" ht="25.35" customHeight="1">
      <c r="A50" s="69">
        <v>32</v>
      </c>
      <c r="B50" s="69">
        <v>22</v>
      </c>
      <c r="C50" s="74" t="s">
        <v>249</v>
      </c>
      <c r="D50" s="73">
        <v>327</v>
      </c>
      <c r="E50" s="72">
        <v>836.15000000000009</v>
      </c>
      <c r="F50" s="76">
        <f>(D50-E50)/E50</f>
        <v>-0.60892184416671657</v>
      </c>
      <c r="G50" s="73">
        <v>62</v>
      </c>
      <c r="H50" s="72">
        <v>6</v>
      </c>
      <c r="I50" s="72">
        <f t="shared" si="4"/>
        <v>10.333333333333334</v>
      </c>
      <c r="J50" s="72">
        <v>2</v>
      </c>
      <c r="K50" s="72">
        <v>3</v>
      </c>
      <c r="L50" s="73">
        <v>8625.6299999999992</v>
      </c>
      <c r="M50" s="73">
        <v>1335</v>
      </c>
      <c r="N50" s="71">
        <v>44582</v>
      </c>
      <c r="O50" s="70" t="s">
        <v>50</v>
      </c>
      <c r="P50" s="67"/>
      <c r="Q50" s="79"/>
      <c r="R50" s="79"/>
      <c r="S50" s="79"/>
      <c r="T50" s="79"/>
      <c r="U50" s="80"/>
      <c r="V50" s="80"/>
      <c r="W50" s="2"/>
      <c r="X50" s="66"/>
      <c r="Y50" s="80"/>
      <c r="Z50" s="81"/>
      <c r="AA50" s="81"/>
      <c r="AB50" s="66"/>
    </row>
    <row r="51" spans="1:28" ht="25.35" customHeight="1">
      <c r="A51" s="69">
        <v>33</v>
      </c>
      <c r="B51" s="69">
        <v>31</v>
      </c>
      <c r="C51" s="74" t="s">
        <v>252</v>
      </c>
      <c r="D51" s="73">
        <v>225</v>
      </c>
      <c r="E51" s="72">
        <v>90</v>
      </c>
      <c r="F51" s="76">
        <f>(D51-E51)/E51</f>
        <v>1.5</v>
      </c>
      <c r="G51" s="73">
        <v>59</v>
      </c>
      <c r="H51" s="72">
        <v>3</v>
      </c>
      <c r="I51" s="72">
        <f t="shared" si="4"/>
        <v>19.666666666666668</v>
      </c>
      <c r="J51" s="72">
        <v>1</v>
      </c>
      <c r="K51" s="72">
        <v>4</v>
      </c>
      <c r="L51" s="73">
        <v>3087</v>
      </c>
      <c r="M51" s="73">
        <v>641</v>
      </c>
      <c r="N51" s="71">
        <v>44568</v>
      </c>
      <c r="O51" s="70" t="s">
        <v>139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69">
        <v>34</v>
      </c>
      <c r="B52" s="75" t="s">
        <v>36</v>
      </c>
      <c r="C52" s="74" t="s">
        <v>264</v>
      </c>
      <c r="D52" s="73">
        <v>203</v>
      </c>
      <c r="E52" s="72" t="s">
        <v>36</v>
      </c>
      <c r="F52" s="72" t="s">
        <v>36</v>
      </c>
      <c r="G52" s="73">
        <v>46</v>
      </c>
      <c r="H52" s="72">
        <v>3</v>
      </c>
      <c r="I52" s="72">
        <f t="shared" si="4"/>
        <v>15.333333333333334</v>
      </c>
      <c r="J52" s="72">
        <v>3</v>
      </c>
      <c r="K52" s="72" t="s">
        <v>36</v>
      </c>
      <c r="L52" s="73">
        <v>8279</v>
      </c>
      <c r="M52" s="73">
        <v>1447</v>
      </c>
      <c r="N52" s="71">
        <v>44540</v>
      </c>
      <c r="O52" s="70" t="s">
        <v>43</v>
      </c>
      <c r="P52" s="67"/>
      <c r="Q52" s="79"/>
      <c r="R52" s="79"/>
      <c r="S52" s="79"/>
      <c r="T52" s="79"/>
      <c r="U52" s="80"/>
      <c r="V52" s="80"/>
      <c r="W52" s="80"/>
      <c r="X52" s="81"/>
      <c r="Y52" s="81"/>
      <c r="Z52" s="66"/>
      <c r="AA52" s="2"/>
      <c r="AB52" s="66"/>
    </row>
    <row r="53" spans="1:28" ht="25.35" customHeight="1">
      <c r="A53" s="69">
        <v>35</v>
      </c>
      <c r="B53" s="75" t="s">
        <v>36</v>
      </c>
      <c r="C53" s="74" t="s">
        <v>193</v>
      </c>
      <c r="D53" s="73">
        <v>199</v>
      </c>
      <c r="E53" s="72" t="s">
        <v>36</v>
      </c>
      <c r="F53" s="72" t="s">
        <v>36</v>
      </c>
      <c r="G53" s="73">
        <v>45</v>
      </c>
      <c r="H53" s="72">
        <v>2</v>
      </c>
      <c r="I53" s="72">
        <f t="shared" si="4"/>
        <v>22.5</v>
      </c>
      <c r="J53" s="72">
        <v>2</v>
      </c>
      <c r="K53" s="72" t="s">
        <v>36</v>
      </c>
      <c r="L53" s="73">
        <v>450671.25</v>
      </c>
      <c r="M53" s="73">
        <v>67530</v>
      </c>
      <c r="N53" s="71">
        <v>44456</v>
      </c>
      <c r="O53" s="70" t="s">
        <v>56</v>
      </c>
      <c r="P53" s="67"/>
      <c r="Q53" s="79"/>
      <c r="R53" s="79"/>
      <c r="S53" s="79"/>
      <c r="T53" s="79"/>
      <c r="U53" s="79"/>
      <c r="V53" s="80"/>
      <c r="W53" s="80"/>
      <c r="X53" s="66"/>
      <c r="Y53" s="81"/>
      <c r="Z53" s="65"/>
      <c r="AA53" s="81"/>
      <c r="AB53" s="65"/>
    </row>
    <row r="54" spans="1:28" ht="25.35" customHeight="1">
      <c r="A54" s="69">
        <v>36</v>
      </c>
      <c r="B54" s="75" t="s">
        <v>36</v>
      </c>
      <c r="C54" s="77" t="s">
        <v>216</v>
      </c>
      <c r="D54" s="73">
        <v>181</v>
      </c>
      <c r="E54" s="72" t="s">
        <v>36</v>
      </c>
      <c r="F54" s="72" t="s">
        <v>36</v>
      </c>
      <c r="G54" s="73">
        <v>32</v>
      </c>
      <c r="H54" s="72">
        <v>1</v>
      </c>
      <c r="I54" s="72">
        <f t="shared" si="4"/>
        <v>32</v>
      </c>
      <c r="J54" s="72">
        <v>1</v>
      </c>
      <c r="K54" s="72" t="s">
        <v>36</v>
      </c>
      <c r="L54" s="73">
        <v>24461</v>
      </c>
      <c r="M54" s="73">
        <v>4337</v>
      </c>
      <c r="N54" s="71">
        <v>44323</v>
      </c>
      <c r="O54" s="70" t="s">
        <v>43</v>
      </c>
      <c r="P54" s="11"/>
      <c r="Q54" s="79"/>
      <c r="R54" s="79"/>
      <c r="S54" s="79"/>
      <c r="T54" s="79"/>
      <c r="U54" s="80"/>
      <c r="V54" s="80"/>
      <c r="W54" s="2"/>
      <c r="X54" s="66"/>
      <c r="Y54" s="80"/>
      <c r="Z54" s="81"/>
      <c r="AA54" s="81"/>
      <c r="AB54" s="66"/>
    </row>
    <row r="55" spans="1:28" ht="25.35" customHeight="1">
      <c r="A55" s="69">
        <v>37</v>
      </c>
      <c r="B55" s="69">
        <v>27</v>
      </c>
      <c r="C55" s="74" t="s">
        <v>121</v>
      </c>
      <c r="D55" s="73">
        <v>109</v>
      </c>
      <c r="E55" s="73">
        <v>365</v>
      </c>
      <c r="F55" s="76">
        <f>(D55-E55)/E55</f>
        <v>-0.70136986301369864</v>
      </c>
      <c r="G55" s="73">
        <v>17</v>
      </c>
      <c r="H55" s="72">
        <v>2</v>
      </c>
      <c r="I55" s="72">
        <f t="shared" si="4"/>
        <v>8.5</v>
      </c>
      <c r="J55" s="72">
        <v>1</v>
      </c>
      <c r="K55" s="72">
        <v>11</v>
      </c>
      <c r="L55" s="73">
        <v>29500.25</v>
      </c>
      <c r="M55" s="73">
        <v>5226</v>
      </c>
      <c r="N55" s="71">
        <v>44519</v>
      </c>
      <c r="O55" s="70" t="s">
        <v>122</v>
      </c>
      <c r="P55" s="67"/>
      <c r="Q55" s="79"/>
      <c r="R55" s="79"/>
      <c r="S55" s="79"/>
      <c r="T55" s="79"/>
      <c r="U55" s="80"/>
      <c r="V55" s="80"/>
      <c r="W55" s="2"/>
      <c r="X55" s="66"/>
      <c r="Y55" s="80"/>
      <c r="Z55" s="81"/>
      <c r="AA55" s="81"/>
      <c r="AB55" s="66"/>
    </row>
    <row r="56" spans="1:28" ht="25.35" customHeight="1">
      <c r="A56" s="69">
        <v>38</v>
      </c>
      <c r="B56" s="75" t="s">
        <v>36</v>
      </c>
      <c r="C56" s="74" t="s">
        <v>254</v>
      </c>
      <c r="D56" s="73">
        <v>74</v>
      </c>
      <c r="E56" s="72" t="s">
        <v>36</v>
      </c>
      <c r="F56" s="72" t="s">
        <v>36</v>
      </c>
      <c r="G56" s="73">
        <v>21</v>
      </c>
      <c r="H56" s="72">
        <v>1</v>
      </c>
      <c r="I56" s="72">
        <f t="shared" si="4"/>
        <v>21</v>
      </c>
      <c r="J56" s="72">
        <v>1</v>
      </c>
      <c r="K56" s="72" t="s">
        <v>36</v>
      </c>
      <c r="L56" s="73">
        <v>14545.17</v>
      </c>
      <c r="M56" s="73">
        <v>2679</v>
      </c>
      <c r="N56" s="71">
        <v>44477</v>
      </c>
      <c r="O56" s="70" t="s">
        <v>50</v>
      </c>
      <c r="P56" s="67"/>
      <c r="Q56" s="79"/>
      <c r="R56" s="79"/>
      <c r="S56" s="79"/>
      <c r="T56" s="79"/>
      <c r="U56" s="80"/>
      <c r="V56" s="80"/>
      <c r="W56" s="81"/>
      <c r="X56" s="66"/>
      <c r="Y56" s="81"/>
      <c r="Z56" s="80"/>
      <c r="AA56" s="2"/>
      <c r="AB56" s="66"/>
    </row>
    <row r="57" spans="1:28" ht="25.35" customHeight="1">
      <c r="A57" s="69">
        <v>39</v>
      </c>
      <c r="B57" s="69">
        <v>14</v>
      </c>
      <c r="C57" s="74" t="s">
        <v>93</v>
      </c>
      <c r="D57" s="73">
        <v>60</v>
      </c>
      <c r="E57" s="73">
        <v>3800</v>
      </c>
      <c r="F57" s="76">
        <f>(D57-E57)/E57</f>
        <v>-0.98421052631578942</v>
      </c>
      <c r="G57" s="73">
        <v>12</v>
      </c>
      <c r="H57" s="72">
        <v>1</v>
      </c>
      <c r="I57" s="72">
        <f t="shared" si="4"/>
        <v>12</v>
      </c>
      <c r="J57" s="72">
        <v>1</v>
      </c>
      <c r="K57" s="72">
        <v>13</v>
      </c>
      <c r="L57" s="73">
        <v>50010</v>
      </c>
      <c r="M57" s="73">
        <v>8568</v>
      </c>
      <c r="N57" s="71">
        <v>44512</v>
      </c>
      <c r="O57" s="70" t="s">
        <v>84</v>
      </c>
      <c r="P57" s="67"/>
      <c r="Q57" s="79"/>
      <c r="R57" s="79"/>
      <c r="S57" s="79"/>
      <c r="T57" s="81"/>
      <c r="U57" s="81"/>
      <c r="V57" s="80"/>
      <c r="W57" s="81"/>
      <c r="X57" s="80"/>
      <c r="Y57" s="66"/>
      <c r="Z57" s="2"/>
      <c r="AA57" s="81"/>
      <c r="AB57" s="66"/>
    </row>
    <row r="58" spans="1:28" ht="25.35" customHeight="1">
      <c r="A58" s="69">
        <v>40</v>
      </c>
      <c r="B58" s="75" t="s">
        <v>36</v>
      </c>
      <c r="C58" s="74" t="s">
        <v>265</v>
      </c>
      <c r="D58" s="73">
        <v>19</v>
      </c>
      <c r="E58" s="72" t="s">
        <v>36</v>
      </c>
      <c r="F58" s="72" t="s">
        <v>36</v>
      </c>
      <c r="G58" s="73">
        <v>3</v>
      </c>
      <c r="H58" s="72">
        <v>1</v>
      </c>
      <c r="I58" s="72">
        <f t="shared" si="4"/>
        <v>3</v>
      </c>
      <c r="J58" s="72">
        <v>1</v>
      </c>
      <c r="K58" s="72" t="s">
        <v>36</v>
      </c>
      <c r="L58" s="73">
        <v>415657</v>
      </c>
      <c r="M58" s="73">
        <v>61684</v>
      </c>
      <c r="N58" s="71">
        <v>44470</v>
      </c>
      <c r="O58" s="70" t="s">
        <v>37</v>
      </c>
      <c r="P58" s="67"/>
      <c r="Q58" s="79"/>
      <c r="R58" s="79"/>
      <c r="S58" s="79"/>
      <c r="T58" s="79"/>
      <c r="U58" s="80"/>
      <c r="V58" s="80"/>
      <c r="W58" s="66"/>
      <c r="X58" s="81"/>
      <c r="Y58" s="81"/>
      <c r="Z58" s="2"/>
      <c r="AA58" s="80"/>
      <c r="AB58" s="66"/>
    </row>
    <row r="59" spans="1:28" ht="25.35" customHeight="1">
      <c r="A59" s="45"/>
      <c r="B59" s="45"/>
      <c r="C59" s="56" t="s">
        <v>255</v>
      </c>
      <c r="D59" s="68">
        <f>SUM(D47:D58)</f>
        <v>234445.22000000003</v>
      </c>
      <c r="E59" s="68">
        <v>191098.28</v>
      </c>
      <c r="F59" s="78">
        <f t="shared" ref="F59" si="5">(D59-E59)/E59</f>
        <v>0.22683061302278615</v>
      </c>
      <c r="G59" s="68">
        <f t="shared" ref="G59" si="6">SUM(G47:G58)</f>
        <v>36993</v>
      </c>
      <c r="H59" s="68"/>
      <c r="I59" s="47"/>
      <c r="J59" s="46"/>
      <c r="K59" s="48"/>
      <c r="L59" s="49"/>
      <c r="M59" s="53"/>
      <c r="N59" s="50"/>
      <c r="O59" s="58"/>
      <c r="P59" s="65"/>
      <c r="Q59" s="65"/>
      <c r="R59" s="67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23.1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4"/>
      <c r="X60" s="65"/>
      <c r="Y60" s="65"/>
      <c r="Z60" s="65"/>
      <c r="AA60" s="65"/>
      <c r="AB60" s="65"/>
    </row>
    <row r="61" spans="1:28" ht="17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72" spans="16:18">
      <c r="P72" s="65"/>
      <c r="Q72" s="65"/>
      <c r="R72" s="67"/>
    </row>
    <row r="77" spans="16:18">
      <c r="P77" s="67"/>
      <c r="Q77" s="65"/>
      <c r="R77" s="65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6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2" style="57" bestFit="1" customWidth="1"/>
    <col min="25" max="25" width="14.88671875" style="57" customWidth="1"/>
    <col min="26" max="26" width="12" style="57" bestFit="1" customWidth="1"/>
    <col min="27" max="27" width="12.5546875" style="57" bestFit="1" customWidth="1"/>
    <col min="28" max="31" width="8.88671875" style="57"/>
    <col min="32" max="32" width="10.88671875" style="57" bestFit="1" customWidth="1"/>
    <col min="33" max="33" width="9.6640625" style="57" bestFit="1" customWidth="1"/>
    <col min="34" max="16384" width="8.88671875" style="57"/>
  </cols>
  <sheetData>
    <row r="1" spans="1:35" ht="19.5" customHeight="1">
      <c r="A1" s="65"/>
      <c r="B1" s="65"/>
      <c r="C1" s="65"/>
      <c r="D1" s="65"/>
      <c r="E1" s="34" t="s">
        <v>266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ht="19.5" customHeight="1">
      <c r="A2" s="65"/>
      <c r="B2" s="65"/>
      <c r="C2" s="65"/>
      <c r="D2" s="65"/>
      <c r="E2" s="34" t="s">
        <v>267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4" spans="1:35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21.6">
      <c r="A6" s="105"/>
      <c r="B6" s="105"/>
      <c r="C6" s="108"/>
      <c r="D6" s="36" t="s">
        <v>260</v>
      </c>
      <c r="E6" s="36" t="s">
        <v>268</v>
      </c>
      <c r="F6" s="108"/>
      <c r="G6" s="108" t="s">
        <v>260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21.6">
      <c r="A10" s="105"/>
      <c r="B10" s="105"/>
      <c r="C10" s="108"/>
      <c r="D10" s="90" t="s">
        <v>261</v>
      </c>
      <c r="E10" s="90" t="s">
        <v>269</v>
      </c>
      <c r="F10" s="108"/>
      <c r="G10" s="90" t="s">
        <v>261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5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65"/>
      <c r="AA12" s="2"/>
      <c r="AB12" s="65"/>
      <c r="AC12" s="65"/>
      <c r="AD12" s="65"/>
      <c r="AE12" s="65"/>
      <c r="AF12" s="65"/>
      <c r="AG12" s="65"/>
      <c r="AH12" s="65"/>
      <c r="AI12" s="65"/>
    </row>
    <row r="13" spans="1:35" ht="25.35" customHeight="1">
      <c r="A13" s="69">
        <v>1</v>
      </c>
      <c r="B13" s="69">
        <v>1</v>
      </c>
      <c r="C13" s="74" t="s">
        <v>183</v>
      </c>
      <c r="D13" s="73">
        <v>28326.389999999996</v>
      </c>
      <c r="E13" s="72">
        <v>44453.360000000008</v>
      </c>
      <c r="F13" s="76">
        <f>(D13-E13)/E13</f>
        <v>-0.36278405051946599</v>
      </c>
      <c r="G13" s="73">
        <v>3841</v>
      </c>
      <c r="H13" s="72">
        <v>154</v>
      </c>
      <c r="I13" s="72">
        <f t="shared" ref="I13:I22" si="0">G13/H13</f>
        <v>24.941558441558442</v>
      </c>
      <c r="J13" s="72">
        <v>10</v>
      </c>
      <c r="K13" s="72">
        <v>5</v>
      </c>
      <c r="L13" s="73">
        <v>555485.4</v>
      </c>
      <c r="M13" s="73">
        <v>77777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66"/>
      <c r="AA13" s="81"/>
      <c r="AB13" s="65"/>
      <c r="AC13" s="65"/>
      <c r="AD13" s="65"/>
      <c r="AE13" s="65"/>
      <c r="AF13" s="65"/>
      <c r="AG13" s="65"/>
      <c r="AH13" s="65"/>
      <c r="AI13" s="65"/>
    </row>
    <row r="14" spans="1:35" ht="25.35" customHeight="1">
      <c r="A14" s="69">
        <v>2</v>
      </c>
      <c r="B14" s="69">
        <v>2</v>
      </c>
      <c r="C14" s="74" t="s">
        <v>213</v>
      </c>
      <c r="D14" s="73">
        <v>18896</v>
      </c>
      <c r="E14" s="73">
        <v>24842.05</v>
      </c>
      <c r="F14" s="76">
        <f>(D14-E14)/E14</f>
        <v>-0.23935424008888154</v>
      </c>
      <c r="G14" s="73">
        <v>2724</v>
      </c>
      <c r="H14" s="72">
        <v>133</v>
      </c>
      <c r="I14" s="72">
        <f t="shared" si="0"/>
        <v>20.481203007518797</v>
      </c>
      <c r="J14" s="72">
        <v>9</v>
      </c>
      <c r="K14" s="72">
        <v>7</v>
      </c>
      <c r="L14" s="73">
        <v>762063.18</v>
      </c>
      <c r="M14" s="73">
        <v>110362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2"/>
      <c r="AB14" s="66"/>
      <c r="AC14" s="65"/>
      <c r="AD14" s="65"/>
      <c r="AE14" s="65"/>
      <c r="AF14" s="65"/>
      <c r="AG14" s="65"/>
      <c r="AH14" s="65"/>
      <c r="AI14" s="65"/>
    </row>
    <row r="15" spans="1:35" ht="25.35" customHeight="1">
      <c r="A15" s="69">
        <v>3</v>
      </c>
      <c r="B15" s="69">
        <v>3</v>
      </c>
      <c r="C15" s="74" t="s">
        <v>207</v>
      </c>
      <c r="D15" s="73">
        <v>16907.86</v>
      </c>
      <c r="E15" s="72">
        <v>21200.97</v>
      </c>
      <c r="F15" s="76">
        <f>(D15-E15)/E15</f>
        <v>-0.20249592353557411</v>
      </c>
      <c r="G15" s="73">
        <v>2619</v>
      </c>
      <c r="H15" s="72">
        <v>131</v>
      </c>
      <c r="I15" s="72">
        <f t="shared" si="0"/>
        <v>19.992366412213741</v>
      </c>
      <c r="J15" s="72">
        <v>16</v>
      </c>
      <c r="K15" s="72">
        <v>2</v>
      </c>
      <c r="L15" s="73">
        <v>38297</v>
      </c>
      <c r="M15" s="73">
        <v>6033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  <c r="AC15" s="65"/>
      <c r="AD15" s="65"/>
      <c r="AE15" s="65"/>
      <c r="AF15" s="65"/>
      <c r="AG15" s="65"/>
      <c r="AH15" s="65"/>
      <c r="AI15" s="65"/>
    </row>
    <row r="16" spans="1:35" ht="25.35" customHeight="1">
      <c r="A16" s="69">
        <v>4</v>
      </c>
      <c r="B16" s="69" t="s">
        <v>34</v>
      </c>
      <c r="C16" s="74" t="s">
        <v>83</v>
      </c>
      <c r="D16" s="73">
        <v>15129.15</v>
      </c>
      <c r="E16" s="72" t="s">
        <v>36</v>
      </c>
      <c r="F16" s="72" t="s">
        <v>36</v>
      </c>
      <c r="G16" s="73">
        <v>2856</v>
      </c>
      <c r="H16" s="72">
        <v>229</v>
      </c>
      <c r="I16" s="72">
        <f t="shared" si="0"/>
        <v>12.471615720524017</v>
      </c>
      <c r="J16" s="72">
        <v>19</v>
      </c>
      <c r="K16" s="72">
        <v>1</v>
      </c>
      <c r="L16" s="73">
        <v>15129</v>
      </c>
      <c r="M16" s="73">
        <v>2856</v>
      </c>
      <c r="N16" s="71">
        <v>44589</v>
      </c>
      <c r="O16" s="70" t="s">
        <v>84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  <c r="AC16" s="65"/>
      <c r="AD16" s="65"/>
      <c r="AE16" s="79"/>
      <c r="AF16" s="62"/>
      <c r="AG16" s="62"/>
      <c r="AH16" s="62"/>
      <c r="AI16" s="62"/>
    </row>
    <row r="17" spans="1:35" ht="25.35" customHeight="1">
      <c r="A17" s="69">
        <v>5</v>
      </c>
      <c r="B17" s="69">
        <v>6</v>
      </c>
      <c r="C17" s="74" t="s">
        <v>62</v>
      </c>
      <c r="D17" s="73">
        <v>12845.14</v>
      </c>
      <c r="E17" s="72">
        <v>15322.66</v>
      </c>
      <c r="F17" s="76">
        <f>(D17-E17)/E17</f>
        <v>-0.16168994156367109</v>
      </c>
      <c r="G17" s="73">
        <v>2443</v>
      </c>
      <c r="H17" s="72">
        <v>166</v>
      </c>
      <c r="I17" s="72">
        <f t="shared" si="0"/>
        <v>14.716867469879517</v>
      </c>
      <c r="J17" s="72">
        <v>12</v>
      </c>
      <c r="K17" s="72">
        <v>4</v>
      </c>
      <c r="L17" s="73">
        <v>141997</v>
      </c>
      <c r="M17" s="73">
        <v>27772</v>
      </c>
      <c r="N17" s="71">
        <v>44568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  <c r="AC17" s="65"/>
      <c r="AD17" s="65"/>
      <c r="AE17" s="65"/>
      <c r="AF17" s="65"/>
      <c r="AG17" s="65"/>
      <c r="AH17" s="65"/>
      <c r="AI17" s="65"/>
    </row>
    <row r="18" spans="1:35" ht="25.35" customHeight="1">
      <c r="A18" s="69">
        <v>6</v>
      </c>
      <c r="B18" s="69">
        <v>7</v>
      </c>
      <c r="C18" s="74" t="s">
        <v>70</v>
      </c>
      <c r="D18" s="73">
        <v>12751.16</v>
      </c>
      <c r="E18" s="73">
        <v>13080.96</v>
      </c>
      <c r="F18" s="76">
        <f>(D18-E18)/E18</f>
        <v>-2.5212216840354171E-2</v>
      </c>
      <c r="G18" s="73">
        <v>2440</v>
      </c>
      <c r="H18" s="72">
        <v>123</v>
      </c>
      <c r="I18" s="72">
        <f t="shared" si="0"/>
        <v>19.837398373983739</v>
      </c>
      <c r="J18" s="72">
        <v>10</v>
      </c>
      <c r="K18" s="72">
        <v>6</v>
      </c>
      <c r="L18" s="73">
        <v>289841</v>
      </c>
      <c r="M18" s="73">
        <v>58977</v>
      </c>
      <c r="N18" s="71">
        <v>44554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81"/>
      <c r="Y18" s="81"/>
      <c r="Z18" s="66"/>
      <c r="AA18" s="2"/>
      <c r="AB18" s="66"/>
      <c r="AC18" s="65"/>
      <c r="AD18" s="65"/>
      <c r="AE18" s="79"/>
      <c r="AF18" s="63"/>
      <c r="AG18" s="63"/>
      <c r="AH18" s="63"/>
      <c r="AI18" s="63"/>
    </row>
    <row r="19" spans="1:35" ht="25.35" customHeight="1">
      <c r="A19" s="69">
        <v>7</v>
      </c>
      <c r="B19" s="69">
        <v>4</v>
      </c>
      <c r="C19" s="74" t="s">
        <v>229</v>
      </c>
      <c r="D19" s="73">
        <v>12354.98</v>
      </c>
      <c r="E19" s="72">
        <v>17360.240000000002</v>
      </c>
      <c r="F19" s="76">
        <f>(D19-E19)/E19</f>
        <v>-0.28831744261600079</v>
      </c>
      <c r="G19" s="73">
        <v>2325</v>
      </c>
      <c r="H19" s="72">
        <v>127</v>
      </c>
      <c r="I19" s="72">
        <f t="shared" si="0"/>
        <v>18.30708661417323</v>
      </c>
      <c r="J19" s="72">
        <v>13</v>
      </c>
      <c r="K19" s="72">
        <v>2</v>
      </c>
      <c r="L19" s="73">
        <v>29715.22</v>
      </c>
      <c r="M19" s="73">
        <v>5516</v>
      </c>
      <c r="N19" s="71">
        <v>44582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80"/>
      <c r="X19" s="81"/>
      <c r="Y19" s="81"/>
      <c r="Z19" s="66"/>
      <c r="AA19" s="2"/>
      <c r="AB19" s="66"/>
      <c r="AC19" s="65"/>
      <c r="AD19" s="65"/>
      <c r="AE19" s="65"/>
      <c r="AF19" s="65"/>
      <c r="AG19" s="65"/>
      <c r="AH19" s="65"/>
      <c r="AI19" s="65"/>
    </row>
    <row r="20" spans="1:35" ht="25.35" customHeight="1">
      <c r="A20" s="69">
        <v>8</v>
      </c>
      <c r="B20" s="69" t="s">
        <v>34</v>
      </c>
      <c r="C20" s="74" t="s">
        <v>235</v>
      </c>
      <c r="D20" s="73">
        <v>11944.27</v>
      </c>
      <c r="E20" s="72" t="s">
        <v>36</v>
      </c>
      <c r="F20" s="72" t="s">
        <v>36</v>
      </c>
      <c r="G20" s="73">
        <v>1583</v>
      </c>
      <c r="H20" s="72">
        <v>152</v>
      </c>
      <c r="I20" s="72">
        <f t="shared" si="0"/>
        <v>10.414473684210526</v>
      </c>
      <c r="J20" s="72">
        <v>16</v>
      </c>
      <c r="K20" s="72">
        <v>1</v>
      </c>
      <c r="L20" s="73">
        <v>11944</v>
      </c>
      <c r="M20" s="73">
        <v>1583</v>
      </c>
      <c r="N20" s="71">
        <v>44589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2"/>
      <c r="AB20" s="66"/>
      <c r="AC20" s="65"/>
      <c r="AD20" s="65"/>
      <c r="AE20" s="79"/>
      <c r="AF20" s="63"/>
      <c r="AG20" s="63"/>
      <c r="AH20" s="63"/>
      <c r="AI20" s="63"/>
    </row>
    <row r="21" spans="1:35" ht="25.35" customHeight="1">
      <c r="A21" s="69">
        <v>9</v>
      </c>
      <c r="B21" s="69">
        <v>5</v>
      </c>
      <c r="C21" s="74" t="s">
        <v>234</v>
      </c>
      <c r="D21" s="73">
        <v>10023.5</v>
      </c>
      <c r="E21" s="72">
        <v>16039.78</v>
      </c>
      <c r="F21" s="76">
        <f>(D21-E21)/E21</f>
        <v>-0.37508494505535617</v>
      </c>
      <c r="G21" s="73">
        <v>1393</v>
      </c>
      <c r="H21" s="72">
        <v>102</v>
      </c>
      <c r="I21" s="72">
        <f t="shared" si="0"/>
        <v>13.656862745098039</v>
      </c>
      <c r="J21" s="72">
        <v>9</v>
      </c>
      <c r="K21" s="72">
        <v>3</v>
      </c>
      <c r="L21" s="73">
        <v>65284</v>
      </c>
      <c r="M21" s="73">
        <v>9261</v>
      </c>
      <c r="N21" s="71">
        <v>44575</v>
      </c>
      <c r="O21" s="70" t="s">
        <v>39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81"/>
      <c r="AA21" s="66"/>
      <c r="AB21" s="66"/>
      <c r="AC21" s="65"/>
      <c r="AD21" s="65"/>
      <c r="AE21" s="65"/>
      <c r="AF21" s="65"/>
      <c r="AG21" s="65"/>
      <c r="AH21" s="65"/>
      <c r="AI21" s="65"/>
    </row>
    <row r="22" spans="1:35" ht="25.35" customHeight="1">
      <c r="A22" s="69">
        <v>10</v>
      </c>
      <c r="B22" s="69" t="s">
        <v>34</v>
      </c>
      <c r="C22" s="74" t="s">
        <v>148</v>
      </c>
      <c r="D22" s="73">
        <v>9237.5</v>
      </c>
      <c r="E22" s="72" t="s">
        <v>36</v>
      </c>
      <c r="F22" s="72" t="s">
        <v>36</v>
      </c>
      <c r="G22" s="73">
        <v>1569</v>
      </c>
      <c r="H22" s="72">
        <v>52</v>
      </c>
      <c r="I22" s="72">
        <f t="shared" si="0"/>
        <v>30.173076923076923</v>
      </c>
      <c r="J22" s="72">
        <v>14</v>
      </c>
      <c r="K22" s="72">
        <v>1</v>
      </c>
      <c r="L22" s="73">
        <v>10892</v>
      </c>
      <c r="M22" s="73">
        <v>1813</v>
      </c>
      <c r="N22" s="71">
        <v>44589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81"/>
      <c r="AA22" s="66"/>
      <c r="AB22" s="66"/>
      <c r="AC22" s="65"/>
      <c r="AD22" s="65"/>
      <c r="AE22" s="65"/>
      <c r="AF22" s="65"/>
      <c r="AG22" s="65"/>
      <c r="AH22" s="65"/>
      <c r="AI22" s="65"/>
    </row>
    <row r="23" spans="1:35" ht="25.35" customHeight="1">
      <c r="A23" s="45"/>
      <c r="B23" s="45"/>
      <c r="C23" s="56" t="s">
        <v>52</v>
      </c>
      <c r="D23" s="68">
        <f>SUM(D13:D22)</f>
        <v>148415.95000000001</v>
      </c>
      <c r="E23" s="68">
        <v>177567.16</v>
      </c>
      <c r="F23" s="22">
        <f t="shared" ref="F23" si="1">(D23-E23)/E23</f>
        <v>-0.16417005261558495</v>
      </c>
      <c r="G23" s="68">
        <f t="shared" ref="G23" si="2">SUM(G13:G22)</f>
        <v>23793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5" ht="25.35" customHeight="1">
      <c r="A25" s="69">
        <v>11</v>
      </c>
      <c r="B25" s="69">
        <v>9</v>
      </c>
      <c r="C25" s="74" t="s">
        <v>161</v>
      </c>
      <c r="D25" s="73">
        <v>7944.29</v>
      </c>
      <c r="E25" s="73">
        <v>8451.66</v>
      </c>
      <c r="F25" s="76">
        <f>(D25-E25)/E25</f>
        <v>-6.0031993714844176E-2</v>
      </c>
      <c r="G25" s="73">
        <v>1191</v>
      </c>
      <c r="H25" s="72">
        <v>59</v>
      </c>
      <c r="I25" s="72">
        <f>G25/H25</f>
        <v>20.1864406779661</v>
      </c>
      <c r="J25" s="72">
        <v>8</v>
      </c>
      <c r="K25" s="72">
        <v>10</v>
      </c>
      <c r="L25" s="73">
        <v>624128</v>
      </c>
      <c r="M25" s="73">
        <v>89914</v>
      </c>
      <c r="N25" s="71">
        <v>44526</v>
      </c>
      <c r="O25" s="70" t="s">
        <v>37</v>
      </c>
      <c r="P25" s="67"/>
      <c r="Q25" s="79"/>
      <c r="R25" s="79"/>
      <c r="S25" s="79"/>
      <c r="T25" s="79"/>
      <c r="U25" s="80"/>
      <c r="V25" s="80"/>
      <c r="W25" s="80"/>
      <c r="X25" s="2"/>
      <c r="Y25" s="81"/>
      <c r="Z25" s="81"/>
      <c r="AA25" s="66"/>
      <c r="AB25" s="66"/>
      <c r="AC25" s="65"/>
      <c r="AD25" s="65"/>
      <c r="AE25" s="65"/>
      <c r="AF25" s="65"/>
      <c r="AG25" s="65"/>
      <c r="AH25" s="65"/>
      <c r="AI25" s="65"/>
    </row>
    <row r="26" spans="1:35" ht="25.35" customHeight="1">
      <c r="A26" s="69">
        <v>12</v>
      </c>
      <c r="B26" s="69">
        <v>11</v>
      </c>
      <c r="C26" s="74" t="s">
        <v>251</v>
      </c>
      <c r="D26" s="73">
        <v>5540.97</v>
      </c>
      <c r="E26" s="72">
        <v>7163.6</v>
      </c>
      <c r="F26" s="76">
        <f>(D26-E26)/E26</f>
        <v>-0.22651041375844547</v>
      </c>
      <c r="G26" s="73">
        <v>1119</v>
      </c>
      <c r="H26" s="72">
        <v>100</v>
      </c>
      <c r="I26" s="72">
        <f>G26/H26</f>
        <v>11.19</v>
      </c>
      <c r="J26" s="72">
        <v>14</v>
      </c>
      <c r="K26" s="72">
        <v>2</v>
      </c>
      <c r="L26" s="73">
        <v>12704.57</v>
      </c>
      <c r="M26" s="73">
        <v>2600</v>
      </c>
      <c r="N26" s="71">
        <v>44582</v>
      </c>
      <c r="O26" s="70" t="s">
        <v>41</v>
      </c>
      <c r="P26" s="67"/>
      <c r="Q26" s="79"/>
      <c r="R26" s="79"/>
      <c r="S26" s="79"/>
      <c r="T26" s="79"/>
      <c r="U26" s="80"/>
      <c r="V26" s="80"/>
      <c r="W26" s="80"/>
      <c r="X26" s="2"/>
      <c r="Y26" s="81"/>
      <c r="Z26" s="81"/>
      <c r="AA26" s="66"/>
      <c r="AB26" s="66"/>
      <c r="AC26" s="65"/>
      <c r="AD26" s="65"/>
      <c r="AE26" s="65"/>
      <c r="AF26" s="65"/>
      <c r="AG26" s="65"/>
      <c r="AH26" s="65"/>
      <c r="AI26" s="65"/>
    </row>
    <row r="27" spans="1:35" ht="25.35" customHeight="1">
      <c r="A27" s="69">
        <v>13</v>
      </c>
      <c r="B27" s="69">
        <v>8</v>
      </c>
      <c r="C27" s="74" t="s">
        <v>160</v>
      </c>
      <c r="D27" s="73">
        <v>5445</v>
      </c>
      <c r="E27" s="72">
        <v>9353</v>
      </c>
      <c r="F27" s="76">
        <f>(D27-E27)/E27</f>
        <v>-0.4178338501015717</v>
      </c>
      <c r="G27" s="73">
        <v>891</v>
      </c>
      <c r="H27" s="72" t="s">
        <v>36</v>
      </c>
      <c r="I27" s="72" t="s">
        <v>36</v>
      </c>
      <c r="J27" s="72">
        <v>12</v>
      </c>
      <c r="K27" s="72">
        <v>3</v>
      </c>
      <c r="L27" s="73">
        <v>39049</v>
      </c>
      <c r="M27" s="73">
        <v>6617</v>
      </c>
      <c r="N27" s="71">
        <v>44575</v>
      </c>
      <c r="O27" s="70" t="s">
        <v>47</v>
      </c>
      <c r="P27" s="67"/>
      <c r="Q27" s="79"/>
      <c r="R27" s="79"/>
      <c r="S27" s="79"/>
      <c r="T27" s="79"/>
      <c r="U27" s="80"/>
      <c r="V27" s="80"/>
      <c r="W27" s="80"/>
      <c r="X27" s="2"/>
      <c r="Y27" s="81"/>
      <c r="Z27" s="81"/>
      <c r="AA27" s="66"/>
      <c r="AB27" s="66"/>
      <c r="AC27" s="65"/>
      <c r="AD27" s="65"/>
      <c r="AE27" s="65"/>
      <c r="AF27" s="65"/>
      <c r="AG27" s="65"/>
      <c r="AH27" s="65"/>
      <c r="AI27" s="65"/>
    </row>
    <row r="28" spans="1:35" ht="25.35" customHeight="1">
      <c r="A28" s="69">
        <v>14</v>
      </c>
      <c r="B28" s="69">
        <v>27</v>
      </c>
      <c r="C28" s="74" t="s">
        <v>93</v>
      </c>
      <c r="D28" s="73">
        <v>3800</v>
      </c>
      <c r="E28" s="73">
        <v>139</v>
      </c>
      <c r="F28" s="76">
        <f>(D28-E28)/E28</f>
        <v>26.338129496402878</v>
      </c>
      <c r="G28" s="73">
        <v>756</v>
      </c>
      <c r="H28" s="72">
        <v>5</v>
      </c>
      <c r="I28" s="72">
        <f>G28/H28</f>
        <v>151.19999999999999</v>
      </c>
      <c r="J28" s="72">
        <v>4</v>
      </c>
      <c r="K28" s="72">
        <v>12</v>
      </c>
      <c r="L28" s="73">
        <v>49950</v>
      </c>
      <c r="M28" s="73">
        <v>8556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0"/>
      <c r="X28" s="2"/>
      <c r="Y28" s="81"/>
      <c r="Z28" s="81"/>
      <c r="AA28" s="66"/>
      <c r="AB28" s="66"/>
      <c r="AC28" s="65"/>
      <c r="AD28" s="65"/>
      <c r="AE28" s="65"/>
      <c r="AF28" s="65"/>
      <c r="AG28" s="65"/>
      <c r="AH28" s="65"/>
      <c r="AI28" s="65"/>
    </row>
    <row r="29" spans="1:35" ht="25.35" customHeight="1">
      <c r="A29" s="69">
        <v>15</v>
      </c>
      <c r="B29" s="69">
        <v>13</v>
      </c>
      <c r="C29" s="74" t="s">
        <v>256</v>
      </c>
      <c r="D29" s="73">
        <v>3473</v>
      </c>
      <c r="E29" s="72">
        <v>4555</v>
      </c>
      <c r="F29" s="76">
        <f>(D29-E29)/E29</f>
        <v>-0.23754116355653129</v>
      </c>
      <c r="G29" s="73">
        <v>513</v>
      </c>
      <c r="H29" s="72" t="s">
        <v>36</v>
      </c>
      <c r="I29" s="72" t="s">
        <v>36</v>
      </c>
      <c r="J29" s="72">
        <v>4</v>
      </c>
      <c r="K29" s="72">
        <v>2</v>
      </c>
      <c r="L29" s="73">
        <v>8028</v>
      </c>
      <c r="M29" s="73">
        <v>1261</v>
      </c>
      <c r="N29" s="71">
        <v>44582</v>
      </c>
      <c r="O29" s="70" t="s">
        <v>47</v>
      </c>
      <c r="P29" s="67"/>
      <c r="Q29" s="79"/>
      <c r="R29" s="79"/>
      <c r="S29" s="79"/>
      <c r="T29" s="79"/>
      <c r="U29" s="80"/>
      <c r="V29" s="80"/>
      <c r="W29" s="80"/>
      <c r="X29" s="2"/>
      <c r="Y29" s="81"/>
      <c r="Z29" s="81"/>
      <c r="AA29" s="66"/>
      <c r="AB29" s="66"/>
      <c r="AC29" s="65"/>
      <c r="AD29" s="65"/>
      <c r="AE29" s="65"/>
      <c r="AF29" s="65"/>
      <c r="AG29" s="65"/>
      <c r="AH29" s="65"/>
      <c r="AI29" s="65"/>
    </row>
    <row r="30" spans="1:35" ht="25.35" customHeight="1">
      <c r="A30" s="69">
        <v>16</v>
      </c>
      <c r="B30" s="69" t="s">
        <v>58</v>
      </c>
      <c r="C30" s="74" t="s">
        <v>205</v>
      </c>
      <c r="D30" s="73">
        <v>3318.34</v>
      </c>
      <c r="E30" s="72" t="s">
        <v>36</v>
      </c>
      <c r="F30" s="72" t="s">
        <v>36</v>
      </c>
      <c r="G30" s="73">
        <v>406</v>
      </c>
      <c r="H30" s="72">
        <v>8</v>
      </c>
      <c r="I30" s="72">
        <f>G30/H30</f>
        <v>50.75</v>
      </c>
      <c r="J30" s="72">
        <v>8</v>
      </c>
      <c r="K30" s="72">
        <v>0</v>
      </c>
      <c r="L30" s="73">
        <v>3318.34</v>
      </c>
      <c r="M30" s="73">
        <v>406</v>
      </c>
      <c r="N30" s="71" t="s">
        <v>60</v>
      </c>
      <c r="O30" s="70" t="s">
        <v>41</v>
      </c>
      <c r="P30" s="67"/>
      <c r="Q30" s="79"/>
      <c r="R30" s="79"/>
      <c r="S30" s="79"/>
      <c r="T30" s="79"/>
      <c r="U30" s="80"/>
      <c r="V30" s="80"/>
      <c r="W30" s="80"/>
      <c r="X30" s="66"/>
      <c r="Y30" s="2"/>
      <c r="Z30" s="81"/>
      <c r="AA30" s="81"/>
      <c r="AB30" s="66"/>
      <c r="AC30" s="65"/>
      <c r="AD30" s="65"/>
      <c r="AE30" s="65"/>
      <c r="AF30" s="65"/>
      <c r="AG30" s="65"/>
      <c r="AH30" s="65"/>
      <c r="AI30" s="65"/>
    </row>
    <row r="31" spans="1:35" ht="25.35" customHeight="1">
      <c r="A31" s="69">
        <v>17</v>
      </c>
      <c r="B31" s="69">
        <v>12</v>
      </c>
      <c r="C31" s="74" t="s">
        <v>250</v>
      </c>
      <c r="D31" s="73">
        <v>2556.7800000000002</v>
      </c>
      <c r="E31" s="72">
        <v>5508.67</v>
      </c>
      <c r="F31" s="76">
        <f>(D31-E31)/E31</f>
        <v>-0.53586255847600239</v>
      </c>
      <c r="G31" s="73">
        <v>368</v>
      </c>
      <c r="H31" s="72">
        <v>38</v>
      </c>
      <c r="I31" s="72">
        <f>G31/H31</f>
        <v>9.6842105263157894</v>
      </c>
      <c r="J31" s="72">
        <v>5</v>
      </c>
      <c r="K31" s="72">
        <v>4</v>
      </c>
      <c r="L31" s="73">
        <v>41636</v>
      </c>
      <c r="M31" s="73">
        <v>6013</v>
      </c>
      <c r="N31" s="71">
        <v>44568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0"/>
      <c r="X31" s="66"/>
      <c r="Y31" s="2"/>
      <c r="Z31" s="81"/>
      <c r="AA31" s="81"/>
      <c r="AB31" s="66"/>
      <c r="AC31" s="65"/>
      <c r="AD31" s="65"/>
      <c r="AE31" s="65"/>
      <c r="AF31" s="65"/>
      <c r="AG31" s="65"/>
      <c r="AH31" s="65"/>
      <c r="AI31" s="65"/>
    </row>
    <row r="32" spans="1:35" ht="25.35" customHeight="1">
      <c r="A32" s="69">
        <v>18</v>
      </c>
      <c r="B32" s="69">
        <v>16</v>
      </c>
      <c r="C32" s="74" t="s">
        <v>262</v>
      </c>
      <c r="D32" s="73">
        <v>1930.36</v>
      </c>
      <c r="E32" s="73">
        <v>2228.38</v>
      </c>
      <c r="F32" s="76">
        <f>(D32-E32)/E32</f>
        <v>-0.13373841086349733</v>
      </c>
      <c r="G32" s="73">
        <v>276</v>
      </c>
      <c r="H32" s="72">
        <v>14</v>
      </c>
      <c r="I32" s="72">
        <f>G32/H32</f>
        <v>19.714285714285715</v>
      </c>
      <c r="J32" s="72">
        <v>3</v>
      </c>
      <c r="K32" s="72">
        <v>6</v>
      </c>
      <c r="L32" s="73">
        <v>191439.61</v>
      </c>
      <c r="M32" s="73">
        <v>28304</v>
      </c>
      <c r="N32" s="71">
        <v>44554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2"/>
      <c r="AB32" s="66"/>
      <c r="AC32" s="65"/>
      <c r="AD32" s="65"/>
      <c r="AE32" s="65"/>
      <c r="AF32" s="65"/>
      <c r="AG32" s="65"/>
      <c r="AH32" s="65"/>
      <c r="AI32" s="65"/>
    </row>
    <row r="33" spans="1:28" ht="25.35" customHeight="1">
      <c r="A33" s="69">
        <v>19</v>
      </c>
      <c r="B33" s="82">
        <v>14</v>
      </c>
      <c r="C33" s="74" t="s">
        <v>230</v>
      </c>
      <c r="D33" s="73">
        <v>1763</v>
      </c>
      <c r="E33" s="72">
        <v>4225</v>
      </c>
      <c r="F33" s="76">
        <f>(D33-E33)/E33</f>
        <v>-0.58272189349112424</v>
      </c>
      <c r="G33" s="73">
        <v>375</v>
      </c>
      <c r="H33" s="72" t="s">
        <v>36</v>
      </c>
      <c r="I33" s="72" t="s">
        <v>36</v>
      </c>
      <c r="J33" s="72">
        <v>8</v>
      </c>
      <c r="K33" s="72">
        <v>3</v>
      </c>
      <c r="L33" s="73">
        <v>22873</v>
      </c>
      <c r="M33" s="73">
        <v>4840</v>
      </c>
      <c r="N33" s="71">
        <v>44575</v>
      </c>
      <c r="O33" s="70" t="s">
        <v>47</v>
      </c>
      <c r="P33" s="11"/>
      <c r="Q33" s="79"/>
      <c r="R33" s="79"/>
      <c r="S33" s="79"/>
      <c r="T33" s="79"/>
      <c r="U33" s="80"/>
      <c r="V33" s="80"/>
      <c r="W33" s="2"/>
      <c r="X33" s="80"/>
      <c r="Y33" s="81"/>
      <c r="Z33" s="66"/>
      <c r="AA33" s="81"/>
      <c r="AB33" s="66"/>
    </row>
    <row r="34" spans="1:28" ht="25.35" customHeight="1">
      <c r="A34" s="69">
        <v>20</v>
      </c>
      <c r="B34" s="82">
        <v>17</v>
      </c>
      <c r="C34" s="74" t="s">
        <v>248</v>
      </c>
      <c r="D34" s="73">
        <v>1380.65</v>
      </c>
      <c r="E34" s="72">
        <v>2224.4499999999998</v>
      </c>
      <c r="F34" s="76">
        <f>(D34-E34)/E34</f>
        <v>-0.37932972195374126</v>
      </c>
      <c r="G34" s="73">
        <v>196</v>
      </c>
      <c r="H34" s="72">
        <v>11</v>
      </c>
      <c r="I34" s="72">
        <f>G34/H34</f>
        <v>17.818181818181817</v>
      </c>
      <c r="J34" s="72">
        <v>3</v>
      </c>
      <c r="K34" s="72">
        <v>5</v>
      </c>
      <c r="L34" s="73">
        <v>60177</v>
      </c>
      <c r="M34" s="73">
        <v>9166</v>
      </c>
      <c r="N34" s="71">
        <v>44561</v>
      </c>
      <c r="O34" s="70" t="s">
        <v>43</v>
      </c>
      <c r="P34" s="11"/>
      <c r="Q34" s="79"/>
      <c r="R34" s="79"/>
      <c r="S34" s="79"/>
      <c r="T34" s="79"/>
      <c r="U34" s="80"/>
      <c r="V34" s="80"/>
      <c r="W34" s="2"/>
      <c r="X34" s="80"/>
      <c r="Y34" s="81"/>
      <c r="Z34" s="66"/>
      <c r="AA34" s="81"/>
      <c r="AB34" s="66"/>
    </row>
    <row r="35" spans="1:28" ht="25.2" customHeight="1">
      <c r="A35" s="45"/>
      <c r="B35" s="45"/>
      <c r="C35" s="56" t="s">
        <v>66</v>
      </c>
      <c r="D35" s="68">
        <f>SUM(D23:D34)</f>
        <v>185568.34</v>
      </c>
      <c r="E35" s="68">
        <v>210001.70000000004</v>
      </c>
      <c r="F35" s="22">
        <f>(D35-E35)/E35</f>
        <v>-0.11634839146540261</v>
      </c>
      <c r="G35" s="68">
        <f t="shared" ref="G35" si="3">SUM(G23:G34)</f>
        <v>29884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171</v>
      </c>
      <c r="D37" s="73">
        <v>1254.79</v>
      </c>
      <c r="E37" s="73">
        <v>1561.67</v>
      </c>
      <c r="F37" s="76">
        <f>(D37-E37)/E37</f>
        <v>-0.19650758482906125</v>
      </c>
      <c r="G37" s="73">
        <v>240</v>
      </c>
      <c r="H37" s="72">
        <v>8</v>
      </c>
      <c r="I37" s="72">
        <f>G37/H37</f>
        <v>30</v>
      </c>
      <c r="J37" s="72">
        <v>3</v>
      </c>
      <c r="K37" s="72">
        <v>10</v>
      </c>
      <c r="L37" s="73">
        <v>183803</v>
      </c>
      <c r="M37" s="73">
        <v>36743</v>
      </c>
      <c r="N37" s="71">
        <v>44526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10</v>
      </c>
      <c r="C38" s="74" t="s">
        <v>249</v>
      </c>
      <c r="D38" s="73">
        <v>836.15000000000009</v>
      </c>
      <c r="E38" s="72">
        <v>7462.4800000000005</v>
      </c>
      <c r="F38" s="76">
        <f>(D38-E38)/E38</f>
        <v>-0.88795279853346332</v>
      </c>
      <c r="G38" s="73">
        <v>142</v>
      </c>
      <c r="H38" s="72">
        <v>21</v>
      </c>
      <c r="I38" s="72">
        <f>G38/H38</f>
        <v>6.7619047619047619</v>
      </c>
      <c r="J38" s="72">
        <v>6</v>
      </c>
      <c r="K38" s="72">
        <v>2</v>
      </c>
      <c r="L38" s="73">
        <v>8298.6299999999992</v>
      </c>
      <c r="M38" s="73">
        <v>1273</v>
      </c>
      <c r="N38" s="71">
        <v>44582</v>
      </c>
      <c r="O38" s="70" t="s">
        <v>50</v>
      </c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69" t="s">
        <v>58</v>
      </c>
      <c r="C39" s="74" t="s">
        <v>172</v>
      </c>
      <c r="D39" s="73">
        <v>756</v>
      </c>
      <c r="E39" s="72" t="s">
        <v>36</v>
      </c>
      <c r="F39" s="72" t="s">
        <v>36</v>
      </c>
      <c r="G39" s="73">
        <v>189</v>
      </c>
      <c r="H39" s="72" t="s">
        <v>36</v>
      </c>
      <c r="I39" s="72" t="s">
        <v>36</v>
      </c>
      <c r="J39" s="72">
        <v>4</v>
      </c>
      <c r="K39" s="72">
        <v>0</v>
      </c>
      <c r="L39" s="73">
        <v>756</v>
      </c>
      <c r="M39" s="73">
        <v>189</v>
      </c>
      <c r="N39" s="71" t="s">
        <v>60</v>
      </c>
      <c r="O39" s="70" t="s">
        <v>47</v>
      </c>
      <c r="P39" s="67"/>
      <c r="Q39" s="79"/>
      <c r="R39" s="79"/>
      <c r="S39" s="79"/>
      <c r="T39" s="79"/>
      <c r="U39" s="80"/>
      <c r="V39" s="80"/>
      <c r="W39" s="2"/>
      <c r="X39" s="66"/>
      <c r="Y39" s="80"/>
      <c r="Z39" s="81"/>
      <c r="AA39" s="81"/>
      <c r="AB39" s="66"/>
    </row>
    <row r="40" spans="1:28" ht="25.35" customHeight="1">
      <c r="A40" s="69">
        <v>24</v>
      </c>
      <c r="B40" s="69">
        <v>20</v>
      </c>
      <c r="C40" s="74" t="s">
        <v>187</v>
      </c>
      <c r="D40" s="73">
        <v>600</v>
      </c>
      <c r="E40" s="73">
        <v>1005</v>
      </c>
      <c r="F40" s="76">
        <f>(D40-E40)/E40</f>
        <v>-0.40298507462686567</v>
      </c>
      <c r="G40" s="73">
        <v>101</v>
      </c>
      <c r="H40" s="72">
        <v>3</v>
      </c>
      <c r="I40" s="72">
        <f t="shared" ref="I40:I46" si="4">G40/H40</f>
        <v>33.666666666666664</v>
      </c>
      <c r="J40" s="72">
        <v>2</v>
      </c>
      <c r="K40" s="72">
        <v>20</v>
      </c>
      <c r="L40" s="73">
        <v>153668</v>
      </c>
      <c r="M40" s="73">
        <v>27166</v>
      </c>
      <c r="N40" s="71">
        <v>44456</v>
      </c>
      <c r="O40" s="70" t="s">
        <v>182</v>
      </c>
      <c r="P40" s="67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75" t="s">
        <v>36</v>
      </c>
      <c r="C41" s="74" t="s">
        <v>263</v>
      </c>
      <c r="D41" s="73">
        <v>432</v>
      </c>
      <c r="E41" s="72" t="s">
        <v>36</v>
      </c>
      <c r="F41" s="72" t="s">
        <v>36</v>
      </c>
      <c r="G41" s="73">
        <v>74</v>
      </c>
      <c r="H41" s="72">
        <v>1</v>
      </c>
      <c r="I41" s="72">
        <f t="shared" si="4"/>
        <v>74</v>
      </c>
      <c r="J41" s="72">
        <v>1</v>
      </c>
      <c r="K41" s="72" t="s">
        <v>36</v>
      </c>
      <c r="L41" s="73">
        <v>5727</v>
      </c>
      <c r="M41" s="73">
        <v>1805</v>
      </c>
      <c r="N41" s="71">
        <v>41957</v>
      </c>
      <c r="O41" s="70" t="s">
        <v>139</v>
      </c>
      <c r="P41" s="67"/>
      <c r="Q41" s="79"/>
      <c r="R41" s="79"/>
      <c r="S41" s="79"/>
      <c r="T41" s="79"/>
      <c r="U41" s="80"/>
      <c r="V41" s="80"/>
      <c r="W41" s="80"/>
      <c r="X41" s="81"/>
      <c r="Y41" s="81"/>
      <c r="Z41" s="2"/>
      <c r="AA41" s="66"/>
      <c r="AB41" s="66"/>
    </row>
    <row r="42" spans="1:28" ht="25.35" customHeight="1">
      <c r="A42" s="69">
        <v>26</v>
      </c>
      <c r="B42" s="75" t="s">
        <v>36</v>
      </c>
      <c r="C42" s="74" t="s">
        <v>253</v>
      </c>
      <c r="D42" s="73">
        <v>381</v>
      </c>
      <c r="E42" s="72" t="s">
        <v>36</v>
      </c>
      <c r="F42" s="72" t="s">
        <v>36</v>
      </c>
      <c r="G42" s="73">
        <v>65</v>
      </c>
      <c r="H42" s="72">
        <v>8</v>
      </c>
      <c r="I42" s="72">
        <f t="shared" si="4"/>
        <v>8.125</v>
      </c>
      <c r="J42" s="72">
        <v>4</v>
      </c>
      <c r="K42" s="72">
        <v>4</v>
      </c>
      <c r="L42" s="73">
        <v>1599.4</v>
      </c>
      <c r="M42" s="73">
        <v>288</v>
      </c>
      <c r="N42" s="71">
        <v>44568</v>
      </c>
      <c r="O42" s="70" t="s">
        <v>80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  <c r="AA42" s="65"/>
      <c r="AB42" s="65"/>
    </row>
    <row r="43" spans="1:28" ht="25.35" customHeight="1">
      <c r="A43" s="69">
        <v>27</v>
      </c>
      <c r="B43" s="69">
        <v>24</v>
      </c>
      <c r="C43" s="74" t="s">
        <v>121</v>
      </c>
      <c r="D43" s="73">
        <v>365</v>
      </c>
      <c r="E43" s="73">
        <v>322</v>
      </c>
      <c r="F43" s="76">
        <f t="shared" ref="F43" si="5">(D43-E43)/E43</f>
        <v>0.13354037267080746</v>
      </c>
      <c r="G43" s="73">
        <v>71</v>
      </c>
      <c r="H43" s="72">
        <v>6</v>
      </c>
      <c r="I43" s="72">
        <f t="shared" si="4"/>
        <v>11.833333333333334</v>
      </c>
      <c r="J43" s="72">
        <v>2</v>
      </c>
      <c r="K43" s="72">
        <v>10</v>
      </c>
      <c r="L43" s="73">
        <v>29391.25</v>
      </c>
      <c r="M43" s="73">
        <v>5209</v>
      </c>
      <c r="N43" s="71">
        <v>44519</v>
      </c>
      <c r="O43" s="70" t="s">
        <v>122</v>
      </c>
      <c r="P43" s="11"/>
      <c r="Q43" s="79"/>
      <c r="R43" s="79"/>
      <c r="S43" s="79"/>
      <c r="T43" s="79"/>
      <c r="U43" s="80"/>
      <c r="V43" s="80"/>
      <c r="W43" s="2"/>
      <c r="X43" s="66"/>
      <c r="Y43" s="80"/>
      <c r="Z43" s="81"/>
      <c r="AA43" s="81"/>
      <c r="AB43" s="66"/>
    </row>
    <row r="44" spans="1:28" ht="25.35" customHeight="1">
      <c r="A44" s="69">
        <v>28</v>
      </c>
      <c r="B44" s="69">
        <v>23</v>
      </c>
      <c r="C44" s="74" t="s">
        <v>149</v>
      </c>
      <c r="D44" s="73">
        <v>324</v>
      </c>
      <c r="E44" s="72">
        <v>438</v>
      </c>
      <c r="F44" s="76">
        <f>(D44-E44)/E44</f>
        <v>-0.26027397260273971</v>
      </c>
      <c r="G44" s="73">
        <v>59</v>
      </c>
      <c r="H44" s="72">
        <v>4</v>
      </c>
      <c r="I44" s="72">
        <f t="shared" si="4"/>
        <v>14.75</v>
      </c>
      <c r="J44" s="72">
        <v>1</v>
      </c>
      <c r="K44" s="72">
        <v>9</v>
      </c>
      <c r="L44" s="73">
        <v>10392</v>
      </c>
      <c r="M44" s="73">
        <v>2140</v>
      </c>
      <c r="N44" s="71">
        <v>44533</v>
      </c>
      <c r="O44" s="70" t="s">
        <v>139</v>
      </c>
      <c r="P44" s="67"/>
      <c r="Q44" s="79"/>
      <c r="R44" s="79"/>
      <c r="S44" s="79"/>
      <c r="T44" s="79"/>
      <c r="U44" s="80"/>
      <c r="V44" s="80"/>
      <c r="W44" s="2"/>
      <c r="X44" s="66"/>
      <c r="Y44" s="80"/>
      <c r="Z44" s="81"/>
      <c r="AA44" s="81"/>
      <c r="AB44" s="66"/>
    </row>
    <row r="45" spans="1:28" ht="25.35" customHeight="1">
      <c r="A45" s="69">
        <v>29</v>
      </c>
      <c r="B45" s="69">
        <v>22</v>
      </c>
      <c r="C45" s="74" t="s">
        <v>156</v>
      </c>
      <c r="D45" s="73">
        <v>244</v>
      </c>
      <c r="E45" s="72">
        <v>472</v>
      </c>
      <c r="F45" s="76">
        <f>(D45-E45)/E45</f>
        <v>-0.48305084745762711</v>
      </c>
      <c r="G45" s="73">
        <v>38</v>
      </c>
      <c r="H45" s="72">
        <v>4</v>
      </c>
      <c r="I45" s="72">
        <f t="shared" si="4"/>
        <v>9.5</v>
      </c>
      <c r="J45" s="72">
        <v>1</v>
      </c>
      <c r="K45" s="72">
        <v>5</v>
      </c>
      <c r="L45" s="73">
        <v>7447</v>
      </c>
      <c r="M45" s="73">
        <v>1403</v>
      </c>
      <c r="N45" s="71">
        <v>44561</v>
      </c>
      <c r="O45" s="70" t="s">
        <v>139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2"/>
      <c r="AA45" s="80"/>
      <c r="AB45" s="66"/>
    </row>
    <row r="46" spans="1:28" ht="25.35" customHeight="1">
      <c r="A46" s="69">
        <v>30</v>
      </c>
      <c r="B46" s="75" t="s">
        <v>36</v>
      </c>
      <c r="C46" s="74" t="s">
        <v>270</v>
      </c>
      <c r="D46" s="73">
        <v>173</v>
      </c>
      <c r="E46" s="72" t="s">
        <v>36</v>
      </c>
      <c r="F46" s="72" t="s">
        <v>36</v>
      </c>
      <c r="G46" s="73">
        <v>38</v>
      </c>
      <c r="H46" s="72">
        <v>2</v>
      </c>
      <c r="I46" s="72">
        <f t="shared" si="4"/>
        <v>19</v>
      </c>
      <c r="J46" s="72">
        <v>2</v>
      </c>
      <c r="K46" s="72" t="s">
        <v>36</v>
      </c>
      <c r="L46" s="73">
        <v>9523</v>
      </c>
      <c r="M46" s="73">
        <v>1721</v>
      </c>
      <c r="N46" s="71">
        <v>44484</v>
      </c>
      <c r="O46" s="70" t="s">
        <v>139</v>
      </c>
      <c r="P46" s="67"/>
      <c r="Q46" s="79"/>
      <c r="R46" s="79"/>
      <c r="S46" s="79"/>
      <c r="T46" s="79"/>
      <c r="U46" s="79"/>
      <c r="V46" s="79"/>
      <c r="W46" s="79"/>
      <c r="X46" s="79"/>
      <c r="Y46" s="80"/>
      <c r="Z46" s="81"/>
      <c r="AA46" s="81"/>
      <c r="AB46" s="66"/>
    </row>
    <row r="47" spans="1:28" ht="25.2" customHeight="1">
      <c r="A47" s="45"/>
      <c r="B47" s="45"/>
      <c r="C47" s="56" t="s">
        <v>90</v>
      </c>
      <c r="D47" s="68">
        <f>SUM(D35:D46)</f>
        <v>190934.28</v>
      </c>
      <c r="E47" s="68">
        <v>213073.80000000005</v>
      </c>
      <c r="F47" s="22">
        <f>(D47-E47)/E47</f>
        <v>-0.10390540742221729</v>
      </c>
      <c r="G47" s="68">
        <f>SUM(G35:G46)</f>
        <v>30901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28</v>
      </c>
      <c r="C49" s="74" t="s">
        <v>252</v>
      </c>
      <c r="D49" s="73">
        <v>90</v>
      </c>
      <c r="E49" s="72">
        <v>114</v>
      </c>
      <c r="F49" s="76">
        <f>(D49-E49)/E49</f>
        <v>-0.21052631578947367</v>
      </c>
      <c r="G49" s="73">
        <v>24</v>
      </c>
      <c r="H49" s="72">
        <v>1</v>
      </c>
      <c r="I49" s="72">
        <f>G49/H49</f>
        <v>24</v>
      </c>
      <c r="J49" s="72">
        <v>1</v>
      </c>
      <c r="K49" s="72">
        <v>3</v>
      </c>
      <c r="L49" s="73">
        <v>2862</v>
      </c>
      <c r="M49" s="73">
        <v>582</v>
      </c>
      <c r="N49" s="71">
        <v>44568</v>
      </c>
      <c r="O49" s="70" t="s">
        <v>139</v>
      </c>
      <c r="P49" s="67"/>
      <c r="Q49" s="79"/>
      <c r="R49" s="79"/>
      <c r="S49" s="79"/>
      <c r="T49" s="81"/>
      <c r="U49" s="81"/>
      <c r="V49" s="80"/>
      <c r="W49" s="81"/>
      <c r="X49" s="80"/>
      <c r="Y49" s="66"/>
      <c r="Z49" s="81"/>
      <c r="AA49" s="2"/>
      <c r="AB49" s="66"/>
    </row>
    <row r="50" spans="1:28" ht="25.35" customHeight="1">
      <c r="A50" s="69">
        <v>32</v>
      </c>
      <c r="B50" s="69">
        <v>25</v>
      </c>
      <c r="C50" s="74" t="s">
        <v>162</v>
      </c>
      <c r="D50" s="73">
        <v>74</v>
      </c>
      <c r="E50" s="73">
        <v>216.1</v>
      </c>
      <c r="F50" s="76">
        <f>(D50-E50)/E50</f>
        <v>-0.65756594169366034</v>
      </c>
      <c r="G50" s="73">
        <v>12</v>
      </c>
      <c r="H50" s="72">
        <v>1</v>
      </c>
      <c r="I50" s="72">
        <f>G50/H50</f>
        <v>12</v>
      </c>
      <c r="J50" s="72">
        <v>1</v>
      </c>
      <c r="K50" s="72">
        <v>9</v>
      </c>
      <c r="L50" s="73">
        <v>10478.41</v>
      </c>
      <c r="M50" s="73">
        <v>1871</v>
      </c>
      <c r="N50" s="71">
        <v>44533</v>
      </c>
      <c r="O50" s="70" t="s">
        <v>50</v>
      </c>
      <c r="P50" s="67"/>
      <c r="Q50" s="79"/>
      <c r="R50" s="79"/>
      <c r="S50" s="79"/>
      <c r="T50" s="79"/>
      <c r="U50" s="80"/>
      <c r="V50" s="80"/>
      <c r="W50" s="66"/>
      <c r="X50" s="81"/>
      <c r="Y50" s="81"/>
      <c r="Z50" s="80"/>
      <c r="AA50" s="2"/>
      <c r="AB50" s="66"/>
    </row>
    <row r="51" spans="1:28" ht="25.35" customHeight="1">
      <c r="A51" s="45"/>
      <c r="B51" s="45"/>
      <c r="C51" s="56" t="s">
        <v>94</v>
      </c>
      <c r="D51" s="68">
        <f>SUM(D47:D50)</f>
        <v>191098.28</v>
      </c>
      <c r="E51" s="68">
        <v>213124.80000000005</v>
      </c>
      <c r="F51" s="22">
        <f>(D51-E51)/E51</f>
        <v>-0.10335033745486233</v>
      </c>
      <c r="G51" s="68">
        <f>SUM(G47:G50)</f>
        <v>30937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6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2" style="57" bestFit="1" customWidth="1"/>
    <col min="25" max="25" width="14.88671875" style="57" customWidth="1"/>
    <col min="26" max="26" width="12.5546875" style="57" bestFit="1" customWidth="1"/>
    <col min="27" max="27" width="12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271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272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268</v>
      </c>
      <c r="E6" s="36" t="s">
        <v>273</v>
      </c>
      <c r="F6" s="108"/>
      <c r="G6" s="108" t="s">
        <v>268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05"/>
      <c r="B10" s="105"/>
      <c r="C10" s="108"/>
      <c r="D10" s="90" t="s">
        <v>269</v>
      </c>
      <c r="E10" s="90" t="s">
        <v>274</v>
      </c>
      <c r="F10" s="108"/>
      <c r="G10" s="90" t="s">
        <v>269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44453.360000000008</v>
      </c>
      <c r="E13" s="72">
        <v>93771.98</v>
      </c>
      <c r="F13" s="76">
        <f>(D13-E13)/E13</f>
        <v>-0.52594197115172348</v>
      </c>
      <c r="G13" s="73">
        <v>5973</v>
      </c>
      <c r="H13" s="72">
        <v>236</v>
      </c>
      <c r="I13" s="72">
        <f t="shared" ref="I13:I19" si="0">G13/H13</f>
        <v>25.309322033898304</v>
      </c>
      <c r="J13" s="72">
        <v>14</v>
      </c>
      <c r="K13" s="72">
        <v>4</v>
      </c>
      <c r="L13" s="73">
        <v>526874.02</v>
      </c>
      <c r="M13" s="73">
        <v>73890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24842.05</v>
      </c>
      <c r="E14" s="73">
        <v>46779.57</v>
      </c>
      <c r="F14" s="76">
        <f>(D14-E14)/E14</f>
        <v>-0.46895514430765395</v>
      </c>
      <c r="G14" s="73">
        <v>3722</v>
      </c>
      <c r="H14" s="72">
        <v>155</v>
      </c>
      <c r="I14" s="72">
        <f t="shared" si="0"/>
        <v>24.012903225806451</v>
      </c>
      <c r="J14" s="72">
        <v>8</v>
      </c>
      <c r="K14" s="72">
        <v>6</v>
      </c>
      <c r="L14" s="73">
        <v>743167.19</v>
      </c>
      <c r="M14" s="73">
        <v>107638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2"/>
      <c r="AA14" s="81"/>
      <c r="AB14" s="66"/>
    </row>
    <row r="15" spans="1:28" ht="25.35" customHeight="1">
      <c r="A15" s="69">
        <v>3</v>
      </c>
      <c r="B15" s="69" t="s">
        <v>34</v>
      </c>
      <c r="C15" s="74" t="s">
        <v>207</v>
      </c>
      <c r="D15" s="73">
        <v>21200.97</v>
      </c>
      <c r="E15" s="72" t="s">
        <v>36</v>
      </c>
      <c r="F15" s="72" t="s">
        <v>36</v>
      </c>
      <c r="G15" s="73">
        <v>3386</v>
      </c>
      <c r="H15" s="72">
        <v>167</v>
      </c>
      <c r="I15" s="72">
        <f t="shared" si="0"/>
        <v>20.275449101796408</v>
      </c>
      <c r="J15" s="72">
        <v>18</v>
      </c>
      <c r="K15" s="72">
        <v>1</v>
      </c>
      <c r="L15" s="73">
        <v>21389</v>
      </c>
      <c r="M15" s="73">
        <v>3414</v>
      </c>
      <c r="N15" s="71">
        <v>44582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229</v>
      </c>
      <c r="D16" s="73">
        <v>17360.240000000002</v>
      </c>
      <c r="E16" s="72" t="s">
        <v>36</v>
      </c>
      <c r="F16" s="72" t="s">
        <v>36</v>
      </c>
      <c r="G16" s="73">
        <v>3191</v>
      </c>
      <c r="H16" s="72">
        <v>190</v>
      </c>
      <c r="I16" s="72">
        <f t="shared" si="0"/>
        <v>16.794736842105262</v>
      </c>
      <c r="J16" s="72">
        <v>15</v>
      </c>
      <c r="K16" s="72">
        <v>1</v>
      </c>
      <c r="L16" s="73">
        <v>17360.240000000002</v>
      </c>
      <c r="M16" s="73">
        <v>3191</v>
      </c>
      <c r="N16" s="71">
        <v>44582</v>
      </c>
      <c r="O16" s="70" t="s">
        <v>101</v>
      </c>
      <c r="P16" s="67"/>
      <c r="Q16" s="79"/>
      <c r="R16" s="79"/>
      <c r="S16" s="79"/>
      <c r="T16" s="79"/>
      <c r="U16" s="80"/>
      <c r="V16" s="80"/>
      <c r="W16" s="80"/>
      <c r="X16" s="66"/>
      <c r="Y16" s="2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234</v>
      </c>
      <c r="D17" s="73">
        <v>16039.78</v>
      </c>
      <c r="E17" s="72">
        <v>39221.19</v>
      </c>
      <c r="F17" s="76">
        <f>(D17-E17)/E17</f>
        <v>-0.59104300506945362</v>
      </c>
      <c r="G17" s="73">
        <v>2326</v>
      </c>
      <c r="H17" s="72">
        <v>179</v>
      </c>
      <c r="I17" s="72">
        <f t="shared" si="0"/>
        <v>12.994413407821229</v>
      </c>
      <c r="J17" s="72">
        <v>10</v>
      </c>
      <c r="K17" s="72">
        <v>2</v>
      </c>
      <c r="L17" s="73">
        <v>55261</v>
      </c>
      <c r="M17" s="73">
        <v>7868</v>
      </c>
      <c r="N17" s="71">
        <v>44575</v>
      </c>
      <c r="O17" s="70" t="s">
        <v>39</v>
      </c>
      <c r="P17" s="67"/>
      <c r="Q17" s="79"/>
      <c r="R17" s="79"/>
      <c r="S17" s="79"/>
      <c r="T17" s="79"/>
      <c r="U17" s="80"/>
      <c r="V17" s="80"/>
      <c r="W17" s="80"/>
      <c r="X17" s="66"/>
      <c r="Y17" s="2"/>
      <c r="Z17" s="81"/>
      <c r="AA17" s="81"/>
      <c r="AB17" s="66"/>
    </row>
    <row r="18" spans="1:28" ht="25.35" customHeight="1">
      <c r="A18" s="69">
        <v>6</v>
      </c>
      <c r="B18" s="69">
        <v>3</v>
      </c>
      <c r="C18" s="74" t="s">
        <v>62</v>
      </c>
      <c r="D18" s="73">
        <v>15322.66</v>
      </c>
      <c r="E18" s="72">
        <v>41511.089999999997</v>
      </c>
      <c r="F18" s="76">
        <f>(D18-E18)/E18</f>
        <v>-0.63087791720236686</v>
      </c>
      <c r="G18" s="73">
        <v>2917</v>
      </c>
      <c r="H18" s="72">
        <v>179</v>
      </c>
      <c r="I18" s="72">
        <f t="shared" si="0"/>
        <v>16.296089385474861</v>
      </c>
      <c r="J18" s="72">
        <v>14</v>
      </c>
      <c r="K18" s="72">
        <v>3</v>
      </c>
      <c r="L18" s="73">
        <v>129152</v>
      </c>
      <c r="M18" s="73">
        <v>25329</v>
      </c>
      <c r="N18" s="71">
        <v>44568</v>
      </c>
      <c r="O18" s="70" t="s">
        <v>39</v>
      </c>
      <c r="P18" s="67"/>
      <c r="Q18" s="79"/>
      <c r="R18" s="79"/>
      <c r="S18" s="79"/>
      <c r="T18" s="79"/>
      <c r="U18" s="80"/>
      <c r="V18" s="80"/>
      <c r="W18" s="80"/>
      <c r="X18" s="2"/>
      <c r="Y18" s="81"/>
      <c r="Z18" s="66"/>
      <c r="AA18" s="81"/>
      <c r="AB18" s="66"/>
    </row>
    <row r="19" spans="1:28" ht="25.35" customHeight="1">
      <c r="A19" s="69">
        <v>7</v>
      </c>
      <c r="B19" s="69">
        <v>5</v>
      </c>
      <c r="C19" s="74" t="s">
        <v>70</v>
      </c>
      <c r="D19" s="73">
        <v>13080.96</v>
      </c>
      <c r="E19" s="73">
        <v>26107.37</v>
      </c>
      <c r="F19" s="76">
        <f>(D19-E19)/E19</f>
        <v>-0.49895527584739485</v>
      </c>
      <c r="G19" s="73">
        <v>2491</v>
      </c>
      <c r="H19" s="72">
        <v>128</v>
      </c>
      <c r="I19" s="72">
        <f t="shared" si="0"/>
        <v>19.4609375</v>
      </c>
      <c r="J19" s="72">
        <v>9</v>
      </c>
      <c r="K19" s="72">
        <v>5</v>
      </c>
      <c r="L19" s="73">
        <v>277090</v>
      </c>
      <c r="M19" s="73">
        <v>56537</v>
      </c>
      <c r="N19" s="71">
        <v>44554</v>
      </c>
      <c r="O19" s="70" t="s">
        <v>37</v>
      </c>
      <c r="P19" s="67"/>
      <c r="Q19" s="79"/>
      <c r="R19" s="79"/>
      <c r="S19" s="79"/>
      <c r="T19" s="79"/>
      <c r="U19" s="80"/>
      <c r="V19" s="80"/>
      <c r="W19" s="80"/>
      <c r="X19" s="2"/>
      <c r="Y19" s="81"/>
      <c r="Z19" s="66"/>
      <c r="AA19" s="81"/>
      <c r="AB19" s="66"/>
    </row>
    <row r="20" spans="1:28" ht="25.35" customHeight="1">
      <c r="A20" s="69">
        <v>8</v>
      </c>
      <c r="B20" s="69">
        <v>7</v>
      </c>
      <c r="C20" s="74" t="s">
        <v>160</v>
      </c>
      <c r="D20" s="73">
        <v>9353</v>
      </c>
      <c r="E20" s="72">
        <v>18725</v>
      </c>
      <c r="F20" s="76">
        <f>(D20-E20)/E20</f>
        <v>-0.50050734312416556</v>
      </c>
      <c r="G20" s="73">
        <v>1712</v>
      </c>
      <c r="H20" s="72" t="s">
        <v>36</v>
      </c>
      <c r="I20" s="72" t="s">
        <v>36</v>
      </c>
      <c r="J20" s="72">
        <v>18</v>
      </c>
      <c r="K20" s="72">
        <v>2</v>
      </c>
      <c r="L20" s="73">
        <v>33604</v>
      </c>
      <c r="M20" s="73">
        <v>5726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80"/>
      <c r="X20" s="2"/>
      <c r="Y20" s="81"/>
      <c r="Z20" s="66"/>
      <c r="AA20" s="81"/>
      <c r="AB20" s="66"/>
    </row>
    <row r="21" spans="1:28" ht="25.35" customHeight="1">
      <c r="A21" s="69">
        <v>9</v>
      </c>
      <c r="B21" s="69">
        <v>6</v>
      </c>
      <c r="C21" s="74" t="s">
        <v>161</v>
      </c>
      <c r="D21" s="73">
        <v>8451.66</v>
      </c>
      <c r="E21" s="73">
        <v>18798.52</v>
      </c>
      <c r="F21" s="76">
        <f>(D21-E21)/E21</f>
        <v>-0.5504082236261153</v>
      </c>
      <c r="G21" s="73">
        <v>1261</v>
      </c>
      <c r="H21" s="72">
        <v>48</v>
      </c>
      <c r="I21" s="72">
        <f>G21/H21</f>
        <v>26.270833333333332</v>
      </c>
      <c r="J21" s="72">
        <v>9</v>
      </c>
      <c r="K21" s="72">
        <v>9</v>
      </c>
      <c r="L21" s="73">
        <v>616184</v>
      </c>
      <c r="M21" s="73">
        <v>88723</v>
      </c>
      <c r="N21" s="71">
        <v>44526</v>
      </c>
      <c r="O21" s="70" t="s">
        <v>37</v>
      </c>
      <c r="P21" s="67"/>
      <c r="Q21" s="79"/>
      <c r="R21" s="79"/>
      <c r="S21" s="79"/>
      <c r="T21" s="79"/>
      <c r="U21" s="80"/>
      <c r="V21" s="80"/>
      <c r="W21" s="80"/>
      <c r="X21" s="2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249</v>
      </c>
      <c r="D22" s="73">
        <v>7462.4800000000005</v>
      </c>
      <c r="E22" s="72" t="s">
        <v>36</v>
      </c>
      <c r="F22" s="72" t="s">
        <v>36</v>
      </c>
      <c r="G22" s="73">
        <v>1131</v>
      </c>
      <c r="H22" s="72">
        <v>106</v>
      </c>
      <c r="I22" s="72">
        <f>G22/H22</f>
        <v>10.669811320754716</v>
      </c>
      <c r="J22" s="72">
        <v>17</v>
      </c>
      <c r="K22" s="72">
        <v>1</v>
      </c>
      <c r="L22" s="73">
        <v>7462.48</v>
      </c>
      <c r="M22" s="73">
        <v>1131</v>
      </c>
      <c r="N22" s="71">
        <v>44582</v>
      </c>
      <c r="O22" s="70" t="s">
        <v>50</v>
      </c>
      <c r="P22" s="67"/>
      <c r="Q22" s="79"/>
      <c r="R22" s="79"/>
      <c r="S22" s="79"/>
      <c r="T22" s="79"/>
      <c r="U22" s="80"/>
      <c r="V22" s="80"/>
      <c r="W22" s="80"/>
      <c r="X22" s="2"/>
      <c r="Y22" s="81"/>
      <c r="Z22" s="66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177567.16</v>
      </c>
      <c r="E23" s="68">
        <v>325142.12999999995</v>
      </c>
      <c r="F23" s="22">
        <f t="shared" ref="F23" si="1">(D23-E23)/E23</f>
        <v>-0.45387833929734039</v>
      </c>
      <c r="G23" s="68">
        <f t="shared" ref="G23" si="2">SUM(G13:G22)</f>
        <v>28110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5"/>
      <c r="Y23" s="67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5"/>
      <c r="Y24" s="67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251</v>
      </c>
      <c r="D25" s="73">
        <v>7163.6</v>
      </c>
      <c r="E25" s="72" t="s">
        <v>36</v>
      </c>
      <c r="F25" s="72" t="s">
        <v>36</v>
      </c>
      <c r="G25" s="73">
        <v>1481</v>
      </c>
      <c r="H25" s="72">
        <v>192</v>
      </c>
      <c r="I25" s="72">
        <f>G25/H25</f>
        <v>7.713541666666667</v>
      </c>
      <c r="J25" s="72">
        <v>16</v>
      </c>
      <c r="K25" s="72">
        <v>1</v>
      </c>
      <c r="L25" s="73">
        <v>7163.6</v>
      </c>
      <c r="M25" s="73">
        <v>1481</v>
      </c>
      <c r="N25" s="71">
        <v>44582</v>
      </c>
      <c r="O25" s="70" t="s">
        <v>41</v>
      </c>
      <c r="P25" s="67"/>
      <c r="Q25" s="79"/>
      <c r="R25" s="79"/>
      <c r="S25" s="79"/>
      <c r="T25" s="79"/>
      <c r="U25" s="80"/>
      <c r="V25" s="80"/>
      <c r="W25" s="80"/>
      <c r="X25" s="66"/>
      <c r="Y25" s="2"/>
      <c r="Z25" s="81"/>
      <c r="AA25" s="81"/>
      <c r="AB25" s="66"/>
    </row>
    <row r="26" spans="1:28" ht="25.35" customHeight="1">
      <c r="A26" s="69">
        <v>12</v>
      </c>
      <c r="B26" s="69">
        <v>9</v>
      </c>
      <c r="C26" s="74" t="s">
        <v>250</v>
      </c>
      <c r="D26" s="73">
        <v>5508.67</v>
      </c>
      <c r="E26" s="72">
        <v>12793.18</v>
      </c>
      <c r="F26" s="76">
        <f>(D26-E26)/E26</f>
        <v>-0.56940573024064389</v>
      </c>
      <c r="G26" s="73">
        <v>822</v>
      </c>
      <c r="H26" s="72">
        <v>37</v>
      </c>
      <c r="I26" s="72">
        <f>G26/H26</f>
        <v>22.216216216216218</v>
      </c>
      <c r="J26" s="72">
        <v>6</v>
      </c>
      <c r="K26" s="72">
        <v>3</v>
      </c>
      <c r="L26" s="73">
        <v>39080</v>
      </c>
      <c r="M26" s="73">
        <v>5645</v>
      </c>
      <c r="N26" s="71">
        <v>44568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2"/>
      <c r="Z26" s="81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256</v>
      </c>
      <c r="D27" s="73">
        <v>4555</v>
      </c>
      <c r="E27" s="72" t="s">
        <v>36</v>
      </c>
      <c r="F27" s="72" t="s">
        <v>36</v>
      </c>
      <c r="G27" s="73">
        <v>748</v>
      </c>
      <c r="H27" s="72" t="s">
        <v>36</v>
      </c>
      <c r="I27" s="72" t="s">
        <v>36</v>
      </c>
      <c r="J27" s="72">
        <v>6</v>
      </c>
      <c r="K27" s="72">
        <v>1</v>
      </c>
      <c r="L27" s="73">
        <v>4555</v>
      </c>
      <c r="M27" s="73">
        <v>748</v>
      </c>
      <c r="N27" s="71">
        <v>44582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2"/>
      <c r="AA27" s="80"/>
      <c r="AB27" s="66"/>
    </row>
    <row r="28" spans="1:28" ht="25.35" customHeight="1">
      <c r="A28" s="69">
        <v>14</v>
      </c>
      <c r="B28" s="69">
        <v>8</v>
      </c>
      <c r="C28" s="74" t="s">
        <v>230</v>
      </c>
      <c r="D28" s="73">
        <v>4225</v>
      </c>
      <c r="E28" s="72">
        <v>16885</v>
      </c>
      <c r="F28" s="76">
        <f t="shared" ref="F28:F35" si="3">(D28-E28)/E28</f>
        <v>-0.74977790938702993</v>
      </c>
      <c r="G28" s="73">
        <v>904</v>
      </c>
      <c r="H28" s="72" t="s">
        <v>36</v>
      </c>
      <c r="I28" s="72" t="s">
        <v>36</v>
      </c>
      <c r="J28" s="72">
        <v>15</v>
      </c>
      <c r="K28" s="72">
        <v>2</v>
      </c>
      <c r="L28" s="73">
        <v>21110</v>
      </c>
      <c r="M28" s="73">
        <v>4465</v>
      </c>
      <c r="N28" s="71">
        <v>44575</v>
      </c>
      <c r="O28" s="70" t="s">
        <v>47</v>
      </c>
      <c r="P28" s="67"/>
      <c r="Q28" s="79"/>
      <c r="R28" s="79"/>
      <c r="S28" s="79"/>
      <c r="T28" s="79"/>
      <c r="U28" s="80"/>
      <c r="V28" s="80"/>
      <c r="W28" s="80"/>
      <c r="X28" s="66"/>
      <c r="Y28" s="80"/>
      <c r="Z28" s="81"/>
      <c r="AA28" s="81"/>
      <c r="AB28" s="66"/>
    </row>
    <row r="29" spans="1:28" ht="25.35" customHeight="1">
      <c r="A29" s="69">
        <v>15</v>
      </c>
      <c r="B29" s="69">
        <v>10</v>
      </c>
      <c r="C29" s="74" t="s">
        <v>275</v>
      </c>
      <c r="D29" s="73">
        <v>2308.27</v>
      </c>
      <c r="E29" s="72">
        <v>10549.23</v>
      </c>
      <c r="F29" s="76">
        <f t="shared" si="3"/>
        <v>-0.78119066510067559</v>
      </c>
      <c r="G29" s="73">
        <v>344</v>
      </c>
      <c r="H29" s="72">
        <v>44</v>
      </c>
      <c r="I29" s="72">
        <f t="shared" ref="I29:I34" si="4">G29/H29</f>
        <v>7.8181818181818183</v>
      </c>
      <c r="J29" s="72">
        <v>7</v>
      </c>
      <c r="K29" s="72">
        <v>2</v>
      </c>
      <c r="L29" s="73">
        <v>13514.2</v>
      </c>
      <c r="M29" s="73">
        <v>2092</v>
      </c>
      <c r="N29" s="71">
        <v>44575</v>
      </c>
      <c r="O29" s="70" t="s">
        <v>41</v>
      </c>
      <c r="P29" s="67"/>
      <c r="Q29" s="79"/>
      <c r="R29" s="79"/>
      <c r="S29" s="79"/>
      <c r="T29" s="79"/>
      <c r="U29" s="80"/>
      <c r="V29" s="80"/>
      <c r="W29" s="80"/>
      <c r="X29" s="66"/>
      <c r="Y29" s="80"/>
      <c r="Z29" s="81"/>
      <c r="AA29" s="81"/>
      <c r="AB29" s="66"/>
    </row>
    <row r="30" spans="1:28" ht="25.35" customHeight="1">
      <c r="A30" s="69">
        <v>16</v>
      </c>
      <c r="B30" s="69">
        <v>12</v>
      </c>
      <c r="C30" s="74" t="s">
        <v>262</v>
      </c>
      <c r="D30" s="73">
        <v>2228.38</v>
      </c>
      <c r="E30" s="73">
        <v>7303.6</v>
      </c>
      <c r="F30" s="76">
        <f t="shared" si="3"/>
        <v>-0.69489292951421222</v>
      </c>
      <c r="G30" s="73">
        <v>321</v>
      </c>
      <c r="H30" s="72">
        <v>13</v>
      </c>
      <c r="I30" s="72">
        <f t="shared" si="4"/>
        <v>24.692307692307693</v>
      </c>
      <c r="J30" s="72">
        <v>3</v>
      </c>
      <c r="K30" s="72">
        <v>5</v>
      </c>
      <c r="L30" s="73">
        <v>189509.26</v>
      </c>
      <c r="M30" s="73">
        <v>28028</v>
      </c>
      <c r="N30" s="71">
        <v>44554</v>
      </c>
      <c r="O30" s="70" t="s">
        <v>41</v>
      </c>
      <c r="P30" s="67"/>
      <c r="Q30" s="79"/>
      <c r="R30" s="79"/>
      <c r="S30" s="79"/>
      <c r="T30" s="79"/>
      <c r="U30" s="80"/>
      <c r="V30" s="80"/>
      <c r="W30" s="2"/>
      <c r="X30" s="66"/>
      <c r="Y30" s="80"/>
      <c r="Z30" s="81"/>
      <c r="AA30" s="81"/>
      <c r="AB30" s="66"/>
    </row>
    <row r="31" spans="1:28" ht="25.35" customHeight="1">
      <c r="A31" s="69">
        <v>17</v>
      </c>
      <c r="B31" s="69">
        <v>11</v>
      </c>
      <c r="C31" s="74" t="s">
        <v>248</v>
      </c>
      <c r="D31" s="73">
        <v>2224.4499999999998</v>
      </c>
      <c r="E31" s="72">
        <v>8008.15</v>
      </c>
      <c r="F31" s="76">
        <f t="shared" si="3"/>
        <v>-0.7222267315172668</v>
      </c>
      <c r="G31" s="73">
        <v>351</v>
      </c>
      <c r="H31" s="72">
        <v>17</v>
      </c>
      <c r="I31" s="72">
        <f t="shared" si="4"/>
        <v>20.647058823529413</v>
      </c>
      <c r="J31" s="72">
        <v>2</v>
      </c>
      <c r="K31" s="72">
        <v>4</v>
      </c>
      <c r="L31" s="73">
        <v>58797</v>
      </c>
      <c r="M31" s="73">
        <v>8970</v>
      </c>
      <c r="N31" s="71">
        <v>44561</v>
      </c>
      <c r="O31" s="70" t="s">
        <v>43</v>
      </c>
      <c r="P31" s="67"/>
      <c r="Q31" s="79"/>
      <c r="R31" s="79"/>
      <c r="S31" s="79"/>
      <c r="T31" s="79"/>
      <c r="U31" s="80"/>
      <c r="V31" s="80"/>
      <c r="W31" s="2"/>
      <c r="X31" s="66"/>
      <c r="Y31" s="80"/>
      <c r="Z31" s="81"/>
      <c r="AA31" s="81"/>
      <c r="AB31" s="66"/>
    </row>
    <row r="32" spans="1:28" ht="25.35" customHeight="1">
      <c r="A32" s="69">
        <v>18</v>
      </c>
      <c r="B32" s="69" t="s">
        <v>58</v>
      </c>
      <c r="C32" s="74" t="s">
        <v>148</v>
      </c>
      <c r="D32" s="73">
        <v>1654.5</v>
      </c>
      <c r="E32" s="72" t="s">
        <v>36</v>
      </c>
      <c r="F32" s="72" t="s">
        <v>36</v>
      </c>
      <c r="G32" s="73">
        <v>244</v>
      </c>
      <c r="H32" s="72">
        <v>4</v>
      </c>
      <c r="I32" s="72">
        <f t="shared" si="4"/>
        <v>61</v>
      </c>
      <c r="J32" s="72">
        <v>4</v>
      </c>
      <c r="K32" s="72">
        <v>0</v>
      </c>
      <c r="L32" s="73">
        <v>1654.5</v>
      </c>
      <c r="M32" s="73">
        <v>244</v>
      </c>
      <c r="N32" s="71" t="s">
        <v>60</v>
      </c>
      <c r="O32" s="70" t="s">
        <v>139</v>
      </c>
      <c r="P32" s="67"/>
      <c r="Q32" s="79"/>
      <c r="R32" s="79"/>
      <c r="S32" s="79"/>
      <c r="T32" s="79"/>
      <c r="U32" s="80"/>
      <c r="V32" s="80"/>
      <c r="W32" s="2"/>
      <c r="X32" s="66"/>
      <c r="Y32" s="80"/>
      <c r="Z32" s="81"/>
      <c r="AA32" s="81"/>
      <c r="AB32" s="66"/>
    </row>
    <row r="33" spans="1:28" ht="25.35" customHeight="1">
      <c r="A33" s="69">
        <v>19</v>
      </c>
      <c r="B33" s="69">
        <v>14</v>
      </c>
      <c r="C33" s="74" t="s">
        <v>171</v>
      </c>
      <c r="D33" s="73">
        <v>1561.67</v>
      </c>
      <c r="E33" s="73">
        <v>2092.62</v>
      </c>
      <c r="F33" s="76">
        <f t="shared" si="3"/>
        <v>-0.25372499546023636</v>
      </c>
      <c r="G33" s="73">
        <v>298</v>
      </c>
      <c r="H33" s="72">
        <v>10</v>
      </c>
      <c r="I33" s="72">
        <f t="shared" si="4"/>
        <v>29.8</v>
      </c>
      <c r="J33" s="72">
        <v>2</v>
      </c>
      <c r="K33" s="72">
        <v>9</v>
      </c>
      <c r="L33" s="73">
        <v>182548</v>
      </c>
      <c r="M33" s="73">
        <v>36503</v>
      </c>
      <c r="N33" s="71">
        <v>44526</v>
      </c>
      <c r="O33" s="70" t="s">
        <v>43</v>
      </c>
      <c r="P33" s="67"/>
      <c r="Q33" s="79"/>
      <c r="R33" s="79"/>
      <c r="S33" s="79"/>
      <c r="T33" s="79"/>
      <c r="U33" s="80"/>
      <c r="V33" s="80"/>
      <c r="W33" s="2"/>
      <c r="X33" s="66"/>
      <c r="Y33" s="80"/>
      <c r="Z33" s="81"/>
      <c r="AA33" s="81"/>
      <c r="AB33" s="66"/>
    </row>
    <row r="34" spans="1:28" ht="25.35" customHeight="1">
      <c r="A34" s="69">
        <v>20</v>
      </c>
      <c r="B34" s="69">
        <v>15</v>
      </c>
      <c r="C34" s="74" t="s">
        <v>187</v>
      </c>
      <c r="D34" s="73">
        <v>1005</v>
      </c>
      <c r="E34" s="73">
        <v>1394.5</v>
      </c>
      <c r="F34" s="76">
        <f t="shared" si="3"/>
        <v>-0.27931158121190391</v>
      </c>
      <c r="G34" s="73">
        <v>159</v>
      </c>
      <c r="H34" s="72">
        <v>6</v>
      </c>
      <c r="I34" s="72">
        <f t="shared" si="4"/>
        <v>26.5</v>
      </c>
      <c r="J34" s="72">
        <v>3</v>
      </c>
      <c r="K34" s="72">
        <v>19</v>
      </c>
      <c r="L34" s="73">
        <v>152748</v>
      </c>
      <c r="M34" s="73">
        <v>27001</v>
      </c>
      <c r="N34" s="71">
        <v>44456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0"/>
      <c r="X34" s="66"/>
      <c r="Y34" s="81"/>
      <c r="Z34" s="65"/>
      <c r="AA34" s="81"/>
      <c r="AB34" s="65"/>
    </row>
    <row r="35" spans="1:28" ht="25.2" customHeight="1">
      <c r="A35" s="45"/>
      <c r="B35" s="45"/>
      <c r="C35" s="56" t="s">
        <v>66</v>
      </c>
      <c r="D35" s="68">
        <f>SUM(D23:D34)</f>
        <v>210001.70000000004</v>
      </c>
      <c r="E35" s="68">
        <v>353960.76999999996</v>
      </c>
      <c r="F35" s="22">
        <f t="shared" si="3"/>
        <v>-0.40670911072998267</v>
      </c>
      <c r="G35" s="68">
        <f>SUM(G23:G34)</f>
        <v>33782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13</v>
      </c>
      <c r="C37" s="74" t="s">
        <v>276</v>
      </c>
      <c r="D37" s="73">
        <v>994.5</v>
      </c>
      <c r="E37" s="72">
        <v>6774.84</v>
      </c>
      <c r="F37" s="76">
        <f>(D37-E37)/E37</f>
        <v>-0.85320686540198731</v>
      </c>
      <c r="G37" s="73">
        <v>194</v>
      </c>
      <c r="H37" s="72">
        <v>22</v>
      </c>
      <c r="I37" s="72">
        <f>G37/H37</f>
        <v>8.8181818181818183</v>
      </c>
      <c r="J37" s="72">
        <v>8</v>
      </c>
      <c r="K37" s="72">
        <v>4</v>
      </c>
      <c r="L37" s="73">
        <v>57619.91</v>
      </c>
      <c r="M37" s="73">
        <v>11860</v>
      </c>
      <c r="N37" s="71">
        <v>44561</v>
      </c>
      <c r="O37" s="70" t="s">
        <v>80</v>
      </c>
      <c r="P37" s="67"/>
      <c r="Q37" s="79"/>
      <c r="R37" s="79"/>
      <c r="S37" s="79"/>
      <c r="T37" s="79"/>
      <c r="U37" s="80"/>
      <c r="V37" s="80"/>
      <c r="W37" s="2"/>
      <c r="X37" s="66"/>
      <c r="Y37" s="80"/>
      <c r="Z37" s="81"/>
      <c r="AA37" s="81"/>
      <c r="AB37" s="66"/>
    </row>
    <row r="38" spans="1:28" ht="25.35" customHeight="1">
      <c r="A38" s="69">
        <v>22</v>
      </c>
      <c r="B38" s="69">
        <v>17</v>
      </c>
      <c r="C38" s="74" t="s">
        <v>156</v>
      </c>
      <c r="D38" s="73">
        <v>472</v>
      </c>
      <c r="E38" s="72">
        <v>750</v>
      </c>
      <c r="F38" s="76">
        <f t="shared" ref="F38:F45" si="5">(D38-E38)/E38</f>
        <v>-0.37066666666666664</v>
      </c>
      <c r="G38" s="73">
        <v>72</v>
      </c>
      <c r="H38" s="72">
        <v>3</v>
      </c>
      <c r="I38" s="72">
        <f t="shared" ref="I38:I44" si="6">G38/H38</f>
        <v>24</v>
      </c>
      <c r="J38" s="72">
        <v>2</v>
      </c>
      <c r="K38" s="72">
        <v>4</v>
      </c>
      <c r="L38" s="73">
        <v>7203</v>
      </c>
      <c r="M38" s="73">
        <v>1365</v>
      </c>
      <c r="N38" s="71">
        <v>44561</v>
      </c>
      <c r="O38" s="65"/>
      <c r="P38" s="67"/>
      <c r="Q38" s="79"/>
      <c r="R38" s="79"/>
      <c r="S38" s="79"/>
      <c r="T38" s="79"/>
      <c r="U38" s="80"/>
      <c r="V38" s="80"/>
      <c r="W38" s="2"/>
      <c r="X38" s="66"/>
      <c r="Y38" s="80"/>
      <c r="Z38" s="81"/>
      <c r="AA38" s="81"/>
      <c r="AB38" s="66"/>
    </row>
    <row r="39" spans="1:28" ht="25.35" customHeight="1">
      <c r="A39" s="69">
        <v>23</v>
      </c>
      <c r="B39" s="32">
        <v>16</v>
      </c>
      <c r="C39" s="74" t="s">
        <v>149</v>
      </c>
      <c r="D39" s="73">
        <v>438</v>
      </c>
      <c r="E39" s="72">
        <v>892</v>
      </c>
      <c r="F39" s="76">
        <f t="shared" si="5"/>
        <v>-0.50896860986547088</v>
      </c>
      <c r="G39" s="73">
        <v>101</v>
      </c>
      <c r="H39" s="72">
        <v>3</v>
      </c>
      <c r="I39" s="72">
        <f t="shared" si="6"/>
        <v>33.666666666666664</v>
      </c>
      <c r="J39" s="72">
        <v>2</v>
      </c>
      <c r="K39" s="72">
        <v>8</v>
      </c>
      <c r="L39" s="73">
        <v>10068</v>
      </c>
      <c r="M39" s="73">
        <v>2081</v>
      </c>
      <c r="N39" s="71">
        <v>44533</v>
      </c>
      <c r="O39" s="70" t="s">
        <v>139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2"/>
      <c r="AB39" s="66"/>
    </row>
    <row r="40" spans="1:28" ht="25.35" customHeight="1">
      <c r="A40" s="69">
        <v>24</v>
      </c>
      <c r="B40" s="69">
        <v>19</v>
      </c>
      <c r="C40" s="74" t="s">
        <v>121</v>
      </c>
      <c r="D40" s="73">
        <v>322</v>
      </c>
      <c r="E40" s="73">
        <v>472.13</v>
      </c>
      <c r="F40" s="76">
        <f t="shared" si="5"/>
        <v>-0.31798445343443543</v>
      </c>
      <c r="G40" s="73">
        <v>51</v>
      </c>
      <c r="H40" s="72">
        <v>3</v>
      </c>
      <c r="I40" s="72">
        <f t="shared" si="6"/>
        <v>17</v>
      </c>
      <c r="J40" s="72">
        <v>1</v>
      </c>
      <c r="K40" s="72">
        <v>10</v>
      </c>
      <c r="L40" s="73">
        <v>29026.25</v>
      </c>
      <c r="M40" s="73">
        <v>5138</v>
      </c>
      <c r="N40" s="71">
        <v>44519</v>
      </c>
      <c r="O40" s="70" t="s">
        <v>122</v>
      </c>
      <c r="P40" s="11"/>
      <c r="Q40" s="79"/>
      <c r="R40" s="79"/>
      <c r="S40" s="79"/>
      <c r="T40" s="79"/>
      <c r="U40" s="80"/>
      <c r="V40" s="80"/>
      <c r="W40" s="2"/>
      <c r="X40" s="66"/>
      <c r="Y40" s="80"/>
      <c r="Z40" s="81"/>
      <c r="AA40" s="81"/>
      <c r="AB40" s="66"/>
    </row>
    <row r="41" spans="1:28" ht="25.35" customHeight="1">
      <c r="A41" s="69">
        <v>25</v>
      </c>
      <c r="B41" s="69">
        <v>25</v>
      </c>
      <c r="C41" s="74" t="s">
        <v>162</v>
      </c>
      <c r="D41" s="73">
        <v>216.1</v>
      </c>
      <c r="E41" s="73">
        <v>186</v>
      </c>
      <c r="F41" s="76">
        <f t="shared" si="5"/>
        <v>0.16182795698924729</v>
      </c>
      <c r="G41" s="73">
        <v>35</v>
      </c>
      <c r="H41" s="72">
        <v>4</v>
      </c>
      <c r="I41" s="72">
        <f t="shared" si="6"/>
        <v>8.75</v>
      </c>
      <c r="J41" s="72">
        <v>2</v>
      </c>
      <c r="K41" s="72">
        <v>8</v>
      </c>
      <c r="L41" s="73">
        <v>10404.41</v>
      </c>
      <c r="M41" s="73">
        <v>1859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79"/>
      <c r="V41" s="79"/>
      <c r="W41" s="79"/>
      <c r="X41" s="79"/>
      <c r="Y41" s="80"/>
      <c r="Z41" s="81"/>
      <c r="AA41" s="81"/>
      <c r="AB41" s="66"/>
    </row>
    <row r="42" spans="1:28" ht="25.35" customHeight="1">
      <c r="A42" s="69">
        <v>26</v>
      </c>
      <c r="B42" s="82">
        <v>28</v>
      </c>
      <c r="C42" s="74" t="s">
        <v>277</v>
      </c>
      <c r="D42" s="73">
        <v>195.5</v>
      </c>
      <c r="E42" s="73">
        <v>100</v>
      </c>
      <c r="F42" s="76">
        <f t="shared" si="5"/>
        <v>0.95499999999999996</v>
      </c>
      <c r="G42" s="73">
        <v>41</v>
      </c>
      <c r="H42" s="72">
        <v>4</v>
      </c>
      <c r="I42" s="72">
        <f t="shared" si="6"/>
        <v>10.25</v>
      </c>
      <c r="J42" s="72">
        <v>4</v>
      </c>
      <c r="K42" s="72">
        <v>5</v>
      </c>
      <c r="L42" s="73">
        <v>3654.5</v>
      </c>
      <c r="M42" s="73">
        <v>810</v>
      </c>
      <c r="N42" s="71">
        <v>44554</v>
      </c>
      <c r="O42" s="70" t="s">
        <v>80</v>
      </c>
      <c r="P42" s="67"/>
      <c r="Q42" s="79"/>
      <c r="R42" s="79"/>
      <c r="S42" s="79"/>
      <c r="T42" s="79"/>
      <c r="U42" s="79"/>
      <c r="V42" s="79"/>
      <c r="W42" s="79"/>
      <c r="X42" s="66"/>
      <c r="Y42" s="81"/>
      <c r="Z42" s="81"/>
      <c r="AA42" s="2"/>
      <c r="AB42" s="66"/>
    </row>
    <row r="43" spans="1:28" ht="25.35" customHeight="1">
      <c r="A43" s="69">
        <v>27</v>
      </c>
      <c r="B43" s="69">
        <v>20</v>
      </c>
      <c r="C43" s="74" t="s">
        <v>93</v>
      </c>
      <c r="D43" s="73">
        <v>139</v>
      </c>
      <c r="E43" s="73">
        <v>418.5</v>
      </c>
      <c r="F43" s="76">
        <f t="shared" si="5"/>
        <v>-0.66786140979689368</v>
      </c>
      <c r="G43" s="73">
        <v>21</v>
      </c>
      <c r="H43" s="72">
        <v>1</v>
      </c>
      <c r="I43" s="72">
        <f t="shared" si="6"/>
        <v>21</v>
      </c>
      <c r="J43" s="72">
        <v>1</v>
      </c>
      <c r="K43" s="72">
        <v>11</v>
      </c>
      <c r="L43" s="73">
        <v>46150</v>
      </c>
      <c r="M43" s="73">
        <v>7800</v>
      </c>
      <c r="N43" s="71">
        <v>44512</v>
      </c>
      <c r="O43" s="70" t="s">
        <v>84</v>
      </c>
      <c r="P43" s="67"/>
      <c r="Q43" s="79"/>
      <c r="R43" s="79"/>
      <c r="S43" s="79"/>
      <c r="T43" s="81"/>
      <c r="U43" s="81"/>
      <c r="V43" s="80"/>
      <c r="W43" s="81"/>
      <c r="X43" s="80"/>
      <c r="Y43" s="66"/>
      <c r="Z43" s="2"/>
      <c r="AA43" s="81"/>
      <c r="AB43" s="66"/>
    </row>
    <row r="44" spans="1:28" ht="25.35" customHeight="1">
      <c r="A44" s="69">
        <v>28</v>
      </c>
      <c r="B44" s="69">
        <v>24</v>
      </c>
      <c r="C44" s="74" t="s">
        <v>252</v>
      </c>
      <c r="D44" s="73">
        <v>114</v>
      </c>
      <c r="E44" s="72">
        <v>249</v>
      </c>
      <c r="F44" s="76">
        <f t="shared" si="5"/>
        <v>-0.54216867469879515</v>
      </c>
      <c r="G44" s="73">
        <v>33</v>
      </c>
      <c r="H44" s="72">
        <v>2</v>
      </c>
      <c r="I44" s="72">
        <f t="shared" si="6"/>
        <v>16.5</v>
      </c>
      <c r="J44" s="72">
        <v>1</v>
      </c>
      <c r="K44" s="72">
        <v>2</v>
      </c>
      <c r="L44" s="73">
        <v>2772</v>
      </c>
      <c r="M44" s="73">
        <v>558</v>
      </c>
      <c r="N44" s="71">
        <v>44568</v>
      </c>
      <c r="O44" s="70" t="s">
        <v>139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2"/>
      <c r="AA44" s="80"/>
      <c r="AB44" s="66"/>
    </row>
    <row r="45" spans="1:28" ht="25.35" customHeight="1">
      <c r="A45" s="69">
        <v>29</v>
      </c>
      <c r="B45" s="32">
        <v>27</v>
      </c>
      <c r="C45" s="74" t="s">
        <v>278</v>
      </c>
      <c r="D45" s="73">
        <v>98</v>
      </c>
      <c r="E45" s="72">
        <v>111</v>
      </c>
      <c r="F45" s="76">
        <f t="shared" si="5"/>
        <v>-0.11711711711711711</v>
      </c>
      <c r="G45" s="73">
        <v>29</v>
      </c>
      <c r="H45" s="72" t="s">
        <v>36</v>
      </c>
      <c r="I45" s="72" t="s">
        <v>36</v>
      </c>
      <c r="J45" s="72">
        <v>1</v>
      </c>
      <c r="K45" s="72" t="s">
        <v>36</v>
      </c>
      <c r="L45" s="73">
        <v>7452</v>
      </c>
      <c r="M45" s="73">
        <v>1634</v>
      </c>
      <c r="N45" s="71">
        <v>44533</v>
      </c>
      <c r="O45" s="70" t="s">
        <v>47</v>
      </c>
      <c r="P45" s="67"/>
      <c r="Q45" s="79"/>
      <c r="R45" s="79"/>
      <c r="S45" s="79"/>
      <c r="T45" s="79"/>
      <c r="U45" s="80"/>
      <c r="V45" s="80"/>
      <c r="W45" s="81"/>
      <c r="X45" s="66"/>
      <c r="Y45" s="81"/>
      <c r="Z45" s="80"/>
      <c r="AA45" s="2"/>
      <c r="AB45" s="66"/>
    </row>
    <row r="46" spans="1:28" ht="25.35" customHeight="1">
      <c r="A46" s="69">
        <v>30</v>
      </c>
      <c r="B46" s="72" t="s">
        <v>36</v>
      </c>
      <c r="C46" s="74" t="s">
        <v>264</v>
      </c>
      <c r="D46" s="73">
        <v>83</v>
      </c>
      <c r="E46" s="72" t="s">
        <v>36</v>
      </c>
      <c r="F46" s="72" t="s">
        <v>36</v>
      </c>
      <c r="G46" s="73">
        <v>23</v>
      </c>
      <c r="H46" s="72">
        <v>1</v>
      </c>
      <c r="I46" s="72">
        <f>G46/H46</f>
        <v>23</v>
      </c>
      <c r="J46" s="72">
        <v>1</v>
      </c>
      <c r="K46" s="72" t="s">
        <v>36</v>
      </c>
      <c r="L46" s="73">
        <v>8076</v>
      </c>
      <c r="M46" s="73">
        <v>1404</v>
      </c>
      <c r="N46" s="71">
        <v>44540</v>
      </c>
      <c r="O46" s="70" t="s">
        <v>43</v>
      </c>
      <c r="P46" s="67"/>
      <c r="Q46" s="65"/>
      <c r="R46" s="59"/>
      <c r="S46" s="65"/>
      <c r="T46" s="67"/>
      <c r="U46" s="66"/>
      <c r="V46" s="66"/>
      <c r="W46" s="81"/>
      <c r="X46" s="80"/>
      <c r="Y46" s="81"/>
      <c r="Z46" s="65"/>
      <c r="AA46" s="66"/>
      <c r="AB46" s="65"/>
    </row>
    <row r="47" spans="1:28" ht="25.2" customHeight="1">
      <c r="A47" s="45"/>
      <c r="B47" s="45"/>
      <c r="C47" s="56" t="s">
        <v>90</v>
      </c>
      <c r="D47" s="68">
        <f>SUM(D35:D46)</f>
        <v>213073.80000000005</v>
      </c>
      <c r="E47" s="68">
        <v>355804.43</v>
      </c>
      <c r="F47" s="22">
        <f>(D47-E47)/E47</f>
        <v>-0.40114910879552551</v>
      </c>
      <c r="G47" s="68">
        <f>SUM(G35:G46)</f>
        <v>34382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32</v>
      </c>
      <c r="C49" s="74" t="s">
        <v>279</v>
      </c>
      <c r="D49" s="73">
        <v>37</v>
      </c>
      <c r="E49" s="73">
        <v>39.799999999999997</v>
      </c>
      <c r="F49" s="76">
        <f>(D49-E49)/E49</f>
        <v>-7.0351758793969779E-2</v>
      </c>
      <c r="G49" s="73">
        <v>15</v>
      </c>
      <c r="H49" s="72">
        <v>1</v>
      </c>
      <c r="I49" s="72">
        <f>G49/H49</f>
        <v>15</v>
      </c>
      <c r="J49" s="72">
        <v>1</v>
      </c>
      <c r="K49" s="72">
        <v>7</v>
      </c>
      <c r="L49" s="73">
        <v>41793.26</v>
      </c>
      <c r="M49" s="73">
        <v>8864</v>
      </c>
      <c r="N49" s="71">
        <v>44540</v>
      </c>
      <c r="O49" s="70" t="s">
        <v>50</v>
      </c>
      <c r="P49" s="67"/>
      <c r="Q49" s="79"/>
      <c r="R49" s="79"/>
      <c r="S49" s="79"/>
      <c r="T49" s="79"/>
      <c r="U49" s="80"/>
      <c r="V49" s="80"/>
      <c r="W49" s="66"/>
      <c r="X49" s="80"/>
      <c r="Y49" s="81"/>
      <c r="Z49" s="81"/>
      <c r="AA49" s="2"/>
      <c r="AB49" s="66"/>
    </row>
    <row r="50" spans="1:28" ht="25.35" customHeight="1">
      <c r="A50" s="69">
        <v>32</v>
      </c>
      <c r="B50" s="25">
        <v>23</v>
      </c>
      <c r="C50" s="74" t="s">
        <v>280</v>
      </c>
      <c r="D50" s="73">
        <v>14</v>
      </c>
      <c r="E50" s="72">
        <v>250</v>
      </c>
      <c r="F50" s="76">
        <f>(D50-E50)/E50</f>
        <v>-0.94399999999999995</v>
      </c>
      <c r="G50" s="73">
        <v>6</v>
      </c>
      <c r="H50" s="72">
        <v>2</v>
      </c>
      <c r="I50" s="72">
        <f>G50/H50</f>
        <v>3</v>
      </c>
      <c r="J50" s="72">
        <v>1</v>
      </c>
      <c r="K50" s="72">
        <v>2</v>
      </c>
      <c r="L50" s="73">
        <v>2408.39</v>
      </c>
      <c r="M50" s="73">
        <v>465</v>
      </c>
      <c r="N50" s="71">
        <v>44554</v>
      </c>
      <c r="O50" s="70" t="s">
        <v>120</v>
      </c>
      <c r="P50" s="67"/>
      <c r="Q50" s="79"/>
      <c r="R50" s="79"/>
      <c r="S50" s="79"/>
      <c r="T50" s="79"/>
      <c r="U50" s="80"/>
      <c r="V50" s="80"/>
      <c r="W50" s="80"/>
      <c r="X50" s="66"/>
      <c r="Y50" s="65"/>
      <c r="Z50" s="81"/>
      <c r="AA50" s="81"/>
      <c r="AB50" s="65"/>
    </row>
    <row r="51" spans="1:28" ht="25.35" customHeight="1">
      <c r="A51" s="45"/>
      <c r="B51" s="45"/>
      <c r="C51" s="56" t="s">
        <v>113</v>
      </c>
      <c r="D51" s="68">
        <f>SUM(D47:D50)</f>
        <v>213124.80000000005</v>
      </c>
      <c r="E51" s="68">
        <v>355907.73</v>
      </c>
      <c r="F51" s="22">
        <f>(D51-E51)/E51</f>
        <v>-0.401179625966539</v>
      </c>
      <c r="G51" s="68">
        <f t="shared" ref="G51" si="7">SUM(G47:G50)</f>
        <v>34403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4.88671875" style="57" customWidth="1"/>
    <col min="25" max="25" width="12" style="57" bestFit="1" customWidth="1"/>
    <col min="26" max="26" width="10.88671875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281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282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273</v>
      </c>
      <c r="E6" s="36" t="s">
        <v>283</v>
      </c>
      <c r="F6" s="108"/>
      <c r="G6" s="108" t="s">
        <v>273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>
      <c r="A10" s="105"/>
      <c r="B10" s="105"/>
      <c r="C10" s="108"/>
      <c r="D10" s="90" t="s">
        <v>274</v>
      </c>
      <c r="E10" s="90" t="s">
        <v>284</v>
      </c>
      <c r="F10" s="108"/>
      <c r="G10" s="90" t="s">
        <v>274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93771.98</v>
      </c>
      <c r="E13" s="72">
        <v>149529.79000000004</v>
      </c>
      <c r="F13" s="76">
        <f>(D13-E13)/E13</f>
        <v>-0.37288763663748892</v>
      </c>
      <c r="G13" s="73">
        <v>12279</v>
      </c>
      <c r="H13" s="72">
        <v>279</v>
      </c>
      <c r="I13" s="72">
        <f t="shared" ref="I13:I18" si="0">G13/H13</f>
        <v>44.01075268817204</v>
      </c>
      <c r="J13" s="72">
        <v>15</v>
      </c>
      <c r="K13" s="72">
        <v>3</v>
      </c>
      <c r="L13" s="73">
        <v>482420.66</v>
      </c>
      <c r="M13" s="73">
        <v>67917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46779.57</v>
      </c>
      <c r="E14" s="73">
        <v>67792.95</v>
      </c>
      <c r="F14" s="76">
        <f>(D14-E14)/E14</f>
        <v>-0.30996408918626489</v>
      </c>
      <c r="G14" s="73">
        <v>6748</v>
      </c>
      <c r="H14" s="72">
        <v>178</v>
      </c>
      <c r="I14" s="72">
        <f t="shared" si="0"/>
        <v>37.91011235955056</v>
      </c>
      <c r="J14" s="72">
        <v>10</v>
      </c>
      <c r="K14" s="72">
        <v>5</v>
      </c>
      <c r="L14" s="73">
        <v>718325.13</v>
      </c>
      <c r="M14" s="73">
        <v>103916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2"/>
      <c r="AB14" s="66"/>
    </row>
    <row r="15" spans="1:28" ht="25.35" customHeight="1">
      <c r="A15" s="69">
        <v>3</v>
      </c>
      <c r="B15" s="69">
        <v>3</v>
      </c>
      <c r="C15" s="74" t="s">
        <v>62</v>
      </c>
      <c r="D15" s="73">
        <v>41511.089999999997</v>
      </c>
      <c r="E15" s="72">
        <v>60408.88</v>
      </c>
      <c r="F15" s="76">
        <f>(D15-E15)/E15</f>
        <v>-0.31283132546076009</v>
      </c>
      <c r="G15" s="73">
        <v>7951</v>
      </c>
      <c r="H15" s="72">
        <v>244</v>
      </c>
      <c r="I15" s="72">
        <f t="shared" si="0"/>
        <v>32.58606557377049</v>
      </c>
      <c r="J15" s="72">
        <v>18</v>
      </c>
      <c r="K15" s="72">
        <v>2</v>
      </c>
      <c r="L15" s="73">
        <v>113829</v>
      </c>
      <c r="M15" s="73">
        <v>22412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1"/>
      <c r="Z15" s="80"/>
      <c r="AA15" s="2"/>
      <c r="AB15" s="66"/>
    </row>
    <row r="16" spans="1:28" ht="25.35" customHeight="1">
      <c r="A16" s="69">
        <v>4</v>
      </c>
      <c r="B16" s="69" t="s">
        <v>34</v>
      </c>
      <c r="C16" s="74" t="s">
        <v>234</v>
      </c>
      <c r="D16" s="73">
        <v>39221.19</v>
      </c>
      <c r="E16" s="72" t="s">
        <v>36</v>
      </c>
      <c r="F16" s="72" t="s">
        <v>36</v>
      </c>
      <c r="G16" s="73">
        <v>5542</v>
      </c>
      <c r="H16" s="72">
        <v>208</v>
      </c>
      <c r="I16" s="72">
        <f t="shared" si="0"/>
        <v>26.64423076923077</v>
      </c>
      <c r="J16" s="72">
        <v>15</v>
      </c>
      <c r="K16" s="72">
        <v>1</v>
      </c>
      <c r="L16" s="73">
        <v>39221</v>
      </c>
      <c r="M16" s="73">
        <v>5542</v>
      </c>
      <c r="N16" s="71">
        <v>44575</v>
      </c>
      <c r="O16" s="70" t="s">
        <v>39</v>
      </c>
      <c r="P16" s="67"/>
      <c r="Q16" s="79"/>
      <c r="R16" s="79"/>
      <c r="S16" s="79"/>
      <c r="T16" s="79"/>
      <c r="U16" s="80"/>
      <c r="V16" s="80"/>
      <c r="W16" s="80"/>
      <c r="X16" s="2"/>
      <c r="Y16" s="66"/>
      <c r="Z16" s="81"/>
      <c r="AA16" s="81"/>
      <c r="AB16" s="66"/>
    </row>
    <row r="17" spans="1:28" ht="25.35" customHeight="1">
      <c r="A17" s="69">
        <v>5</v>
      </c>
      <c r="B17" s="69">
        <v>4</v>
      </c>
      <c r="C17" s="74" t="s">
        <v>70</v>
      </c>
      <c r="D17" s="73">
        <v>26107.37</v>
      </c>
      <c r="E17" s="73">
        <v>40467.82</v>
      </c>
      <c r="F17" s="76">
        <f>(D17-E17)/E17</f>
        <v>-0.35486097348461076</v>
      </c>
      <c r="G17" s="73">
        <v>4934</v>
      </c>
      <c r="H17" s="72">
        <v>149</v>
      </c>
      <c r="I17" s="72">
        <f t="shared" si="0"/>
        <v>33.114093959731541</v>
      </c>
      <c r="J17" s="72">
        <v>10</v>
      </c>
      <c r="K17" s="72">
        <v>4</v>
      </c>
      <c r="L17" s="73">
        <v>264009</v>
      </c>
      <c r="M17" s="73">
        <v>54046</v>
      </c>
      <c r="N17" s="71">
        <v>44554</v>
      </c>
      <c r="O17" s="70" t="s">
        <v>37</v>
      </c>
      <c r="P17" s="67"/>
      <c r="Q17" s="79"/>
      <c r="R17" s="79"/>
      <c r="S17" s="79"/>
      <c r="T17" s="79"/>
      <c r="U17" s="80"/>
      <c r="V17" s="80"/>
      <c r="W17" s="80"/>
      <c r="X17" s="2"/>
      <c r="Y17" s="66"/>
      <c r="Z17" s="81"/>
      <c r="AA17" s="81"/>
      <c r="AB17" s="66"/>
    </row>
    <row r="18" spans="1:28" ht="25.35" customHeight="1">
      <c r="A18" s="69">
        <v>6</v>
      </c>
      <c r="B18" s="69">
        <v>5</v>
      </c>
      <c r="C18" s="74" t="s">
        <v>161</v>
      </c>
      <c r="D18" s="73">
        <v>18798.52</v>
      </c>
      <c r="E18" s="73">
        <v>28785.65</v>
      </c>
      <c r="F18" s="76">
        <f>(D18-E18)/E18</f>
        <v>-0.34694821899105982</v>
      </c>
      <c r="G18" s="73">
        <v>2712</v>
      </c>
      <c r="H18" s="72">
        <v>70</v>
      </c>
      <c r="I18" s="72">
        <f t="shared" si="0"/>
        <v>38.74285714285714</v>
      </c>
      <c r="J18" s="72">
        <v>9</v>
      </c>
      <c r="K18" s="72">
        <v>8</v>
      </c>
      <c r="L18" s="73">
        <v>607733</v>
      </c>
      <c r="M18" s="73">
        <v>87462</v>
      </c>
      <c r="N18" s="71">
        <v>44526</v>
      </c>
      <c r="O18" s="70" t="s">
        <v>37</v>
      </c>
      <c r="P18" s="67"/>
      <c r="Q18" s="79"/>
      <c r="R18" s="79"/>
      <c r="S18" s="79"/>
      <c r="T18" s="79"/>
      <c r="U18" s="80"/>
      <c r="V18" s="80"/>
      <c r="W18" s="80"/>
      <c r="X18" s="2"/>
      <c r="Y18" s="66"/>
      <c r="Z18" s="81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160</v>
      </c>
      <c r="D19" s="73">
        <v>18725</v>
      </c>
      <c r="E19" s="72" t="s">
        <v>36</v>
      </c>
      <c r="F19" s="72" t="s">
        <v>36</v>
      </c>
      <c r="G19" s="73">
        <v>3024</v>
      </c>
      <c r="H19" s="72" t="s">
        <v>36</v>
      </c>
      <c r="I19" s="72" t="s">
        <v>36</v>
      </c>
      <c r="J19" s="72">
        <v>19</v>
      </c>
      <c r="K19" s="72">
        <v>1</v>
      </c>
      <c r="L19" s="73">
        <v>24251</v>
      </c>
      <c r="M19" s="73">
        <v>4014</v>
      </c>
      <c r="N19" s="71">
        <v>44575</v>
      </c>
      <c r="O19" s="70" t="s">
        <v>47</v>
      </c>
      <c r="P19" s="67"/>
      <c r="Q19" s="79"/>
      <c r="R19" s="79"/>
      <c r="S19" s="79"/>
      <c r="T19" s="79"/>
      <c r="U19" s="80"/>
      <c r="V19" s="80"/>
      <c r="W19" s="80"/>
      <c r="X19" s="2"/>
      <c r="Y19" s="66"/>
      <c r="Z19" s="81"/>
      <c r="AA19" s="81"/>
      <c r="AB19" s="66"/>
    </row>
    <row r="20" spans="1:28" ht="25.35" customHeight="1">
      <c r="A20" s="69">
        <v>8</v>
      </c>
      <c r="B20" s="69" t="s">
        <v>34</v>
      </c>
      <c r="C20" s="74" t="s">
        <v>230</v>
      </c>
      <c r="D20" s="73">
        <v>16885</v>
      </c>
      <c r="E20" s="72" t="s">
        <v>36</v>
      </c>
      <c r="F20" s="72" t="s">
        <v>36</v>
      </c>
      <c r="G20" s="73">
        <v>3561</v>
      </c>
      <c r="H20" s="72" t="s">
        <v>36</v>
      </c>
      <c r="I20" s="72" t="s">
        <v>36</v>
      </c>
      <c r="J20" s="72">
        <v>18</v>
      </c>
      <c r="K20" s="72">
        <v>1</v>
      </c>
      <c r="L20" s="73">
        <v>16885</v>
      </c>
      <c r="M20" s="73">
        <v>3561</v>
      </c>
      <c r="N20" s="71">
        <v>44575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  <c r="AA20" s="2"/>
      <c r="AB20" s="66"/>
    </row>
    <row r="21" spans="1:28" ht="25.35" customHeight="1">
      <c r="A21" s="69">
        <v>9</v>
      </c>
      <c r="B21" s="69">
        <v>6</v>
      </c>
      <c r="C21" s="74" t="s">
        <v>250</v>
      </c>
      <c r="D21" s="73">
        <v>12793.18</v>
      </c>
      <c r="E21" s="72">
        <v>20777.68</v>
      </c>
      <c r="F21" s="76">
        <f>(D21-E21)/E21</f>
        <v>-0.38428255705160536</v>
      </c>
      <c r="G21" s="73">
        <v>1809</v>
      </c>
      <c r="H21" s="72">
        <v>76</v>
      </c>
      <c r="I21" s="72">
        <f>G21/H21</f>
        <v>23.80263157894737</v>
      </c>
      <c r="J21" s="72">
        <v>8</v>
      </c>
      <c r="K21" s="72">
        <v>2</v>
      </c>
      <c r="L21" s="73">
        <v>33571</v>
      </c>
      <c r="M21" s="73">
        <v>4823</v>
      </c>
      <c r="N21" s="71">
        <v>44568</v>
      </c>
      <c r="O21" s="70" t="s">
        <v>84</v>
      </c>
      <c r="P21" s="67"/>
      <c r="Q21" s="79"/>
      <c r="R21" s="79"/>
      <c r="S21" s="79"/>
      <c r="T21" s="79"/>
      <c r="U21" s="80"/>
      <c r="V21" s="80"/>
      <c r="W21" s="2"/>
      <c r="X21" s="80"/>
      <c r="Y21" s="66"/>
      <c r="Z21" s="81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275</v>
      </c>
      <c r="D22" s="73">
        <v>10549.23</v>
      </c>
      <c r="E22" s="72" t="s">
        <v>36</v>
      </c>
      <c r="F22" s="72" t="s">
        <v>36</v>
      </c>
      <c r="G22" s="73">
        <v>1650</v>
      </c>
      <c r="H22" s="72">
        <v>141</v>
      </c>
      <c r="I22" s="72">
        <f>G22/H22</f>
        <v>11.702127659574469</v>
      </c>
      <c r="J22" s="72">
        <v>13</v>
      </c>
      <c r="K22" s="72">
        <v>1</v>
      </c>
      <c r="L22" s="73">
        <v>11205.93</v>
      </c>
      <c r="M22" s="73">
        <v>1748</v>
      </c>
      <c r="N22" s="71">
        <v>44575</v>
      </c>
      <c r="O22" s="70" t="s">
        <v>41</v>
      </c>
      <c r="P22" s="67"/>
      <c r="Q22" s="79"/>
      <c r="R22" s="79"/>
      <c r="S22" s="79"/>
      <c r="T22" s="79"/>
      <c r="U22" s="80"/>
      <c r="V22" s="80"/>
      <c r="W22" s="2"/>
      <c r="X22" s="80"/>
      <c r="Y22" s="66"/>
      <c r="Z22" s="81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325142.12999999995</v>
      </c>
      <c r="E23" s="68">
        <v>426079.81000000006</v>
      </c>
      <c r="F23" s="22">
        <f t="shared" ref="F23" si="1">(D23-E23)/E23</f>
        <v>-0.23689852847052315</v>
      </c>
      <c r="G23" s="68">
        <f t="shared" ref="G23" si="2">SUM(G13:G22)</f>
        <v>50210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>
        <v>7</v>
      </c>
      <c r="C25" s="74" t="s">
        <v>248</v>
      </c>
      <c r="D25" s="73">
        <v>8008.15</v>
      </c>
      <c r="E25" s="72">
        <v>18106.93</v>
      </c>
      <c r="F25" s="76">
        <f t="shared" ref="F25:F35" si="3">(D25-E25)/E25</f>
        <v>-0.5577301066497744</v>
      </c>
      <c r="G25" s="73">
        <v>1186</v>
      </c>
      <c r="H25" s="72">
        <v>48</v>
      </c>
      <c r="I25" s="72">
        <f t="shared" ref="I25:I34" si="4">G25/H25</f>
        <v>24.708333333333332</v>
      </c>
      <c r="J25" s="72">
        <v>5</v>
      </c>
      <c r="K25" s="72">
        <v>3</v>
      </c>
      <c r="L25" s="73">
        <v>56572</v>
      </c>
      <c r="M25" s="73">
        <v>8619</v>
      </c>
      <c r="N25" s="71">
        <v>44561</v>
      </c>
      <c r="O25" s="70" t="s">
        <v>43</v>
      </c>
      <c r="P25" s="67"/>
      <c r="Q25" s="79"/>
      <c r="R25" s="79"/>
      <c r="S25" s="79"/>
      <c r="T25" s="79"/>
      <c r="U25" s="80"/>
      <c r="V25" s="80"/>
      <c r="W25" s="2"/>
      <c r="X25" s="80"/>
      <c r="Y25" s="66"/>
      <c r="Z25" s="81"/>
      <c r="AA25" s="81"/>
      <c r="AB25" s="66"/>
    </row>
    <row r="26" spans="1:28" ht="25.35" customHeight="1">
      <c r="A26" s="69">
        <v>12</v>
      </c>
      <c r="B26" s="69">
        <v>8</v>
      </c>
      <c r="C26" s="74" t="s">
        <v>262</v>
      </c>
      <c r="D26" s="73">
        <v>7303.6</v>
      </c>
      <c r="E26" s="73">
        <v>17626.939999999999</v>
      </c>
      <c r="F26" s="76">
        <f t="shared" si="3"/>
        <v>-0.58565695463875178</v>
      </c>
      <c r="G26" s="73">
        <v>1065</v>
      </c>
      <c r="H26" s="72">
        <v>39</v>
      </c>
      <c r="I26" s="72">
        <f t="shared" si="4"/>
        <v>27.307692307692307</v>
      </c>
      <c r="J26" s="72">
        <v>7</v>
      </c>
      <c r="K26" s="72">
        <v>4</v>
      </c>
      <c r="L26" s="73">
        <v>187280.87</v>
      </c>
      <c r="M26" s="73">
        <v>27707</v>
      </c>
      <c r="N26" s="71">
        <v>44554</v>
      </c>
      <c r="O26" s="70" t="s">
        <v>41</v>
      </c>
      <c r="P26" s="67"/>
      <c r="Q26" s="79"/>
      <c r="R26" s="79"/>
      <c r="S26" s="79"/>
      <c r="T26" s="79"/>
      <c r="U26" s="80"/>
      <c r="V26" s="80"/>
      <c r="W26" s="2"/>
      <c r="X26" s="80"/>
      <c r="Y26" s="66"/>
      <c r="Z26" s="81"/>
      <c r="AA26" s="81"/>
      <c r="AB26" s="66"/>
    </row>
    <row r="27" spans="1:28" ht="25.35" customHeight="1">
      <c r="A27" s="69">
        <v>13</v>
      </c>
      <c r="B27" s="69">
        <v>9</v>
      </c>
      <c r="C27" s="74" t="s">
        <v>276</v>
      </c>
      <c r="D27" s="73">
        <v>6774.84</v>
      </c>
      <c r="E27" s="72">
        <v>14803.3</v>
      </c>
      <c r="F27" s="76">
        <f t="shared" si="3"/>
        <v>-0.54234258577479344</v>
      </c>
      <c r="G27" s="73">
        <v>1327</v>
      </c>
      <c r="H27" s="72">
        <v>70</v>
      </c>
      <c r="I27" s="72">
        <f t="shared" si="4"/>
        <v>18.957142857142856</v>
      </c>
      <c r="J27" s="72">
        <v>15</v>
      </c>
      <c r="K27" s="72">
        <v>3</v>
      </c>
      <c r="L27" s="73">
        <v>57619.91</v>
      </c>
      <c r="M27" s="73">
        <v>11860</v>
      </c>
      <c r="N27" s="71">
        <v>44561</v>
      </c>
      <c r="O27" s="70" t="s">
        <v>80</v>
      </c>
      <c r="P27" s="67"/>
      <c r="Q27" s="79"/>
      <c r="R27" s="79"/>
      <c r="S27" s="79"/>
      <c r="T27" s="79"/>
      <c r="U27" s="80"/>
      <c r="V27" s="80"/>
      <c r="W27" s="2"/>
      <c r="X27" s="80"/>
      <c r="Y27" s="66"/>
      <c r="Z27" s="81"/>
      <c r="AA27" s="81"/>
      <c r="AB27" s="66"/>
    </row>
    <row r="28" spans="1:28" ht="25.35" customHeight="1">
      <c r="A28" s="69">
        <v>14</v>
      </c>
      <c r="B28" s="69">
        <v>12</v>
      </c>
      <c r="C28" s="74" t="s">
        <v>171</v>
      </c>
      <c r="D28" s="73">
        <v>2092.62</v>
      </c>
      <c r="E28" s="73">
        <v>3840.26</v>
      </c>
      <c r="F28" s="76">
        <f t="shared" si="3"/>
        <v>-0.45508377036971459</v>
      </c>
      <c r="G28" s="73">
        <v>405</v>
      </c>
      <c r="H28" s="72">
        <v>11</v>
      </c>
      <c r="I28" s="72">
        <f t="shared" si="4"/>
        <v>36.81818181818182</v>
      </c>
      <c r="J28" s="72">
        <v>3</v>
      </c>
      <c r="K28" s="72">
        <v>8</v>
      </c>
      <c r="L28" s="73">
        <v>180986</v>
      </c>
      <c r="M28" s="73">
        <v>36205</v>
      </c>
      <c r="N28" s="71">
        <v>44526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  <c r="AA28" s="65"/>
      <c r="AB28" s="65"/>
    </row>
    <row r="29" spans="1:28" ht="25.35" customHeight="1">
      <c r="A29" s="69">
        <v>15</v>
      </c>
      <c r="B29" s="69">
        <v>15</v>
      </c>
      <c r="C29" s="74" t="s">
        <v>187</v>
      </c>
      <c r="D29" s="73">
        <v>1394.5</v>
      </c>
      <c r="E29" s="73">
        <v>2022</v>
      </c>
      <c r="F29" s="76">
        <f t="shared" si="3"/>
        <v>-0.31033630069238377</v>
      </c>
      <c r="G29" s="73">
        <v>233</v>
      </c>
      <c r="H29" s="72">
        <v>4</v>
      </c>
      <c r="I29" s="72">
        <f t="shared" si="4"/>
        <v>58.25</v>
      </c>
      <c r="J29" s="72">
        <v>1</v>
      </c>
      <c r="K29" s="72">
        <v>18</v>
      </c>
      <c r="L29" s="73">
        <v>151161</v>
      </c>
      <c r="M29" s="73">
        <v>26748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66"/>
      <c r="Z29" s="81"/>
      <c r="AA29" s="81"/>
      <c r="AB29" s="66"/>
    </row>
    <row r="30" spans="1:28" ht="25.35" customHeight="1">
      <c r="A30" s="69">
        <v>16</v>
      </c>
      <c r="B30" s="25">
        <v>21</v>
      </c>
      <c r="C30" s="74" t="s">
        <v>149</v>
      </c>
      <c r="D30" s="73">
        <v>892</v>
      </c>
      <c r="E30" s="72">
        <v>647</v>
      </c>
      <c r="F30" s="76">
        <f t="shared" si="3"/>
        <v>0.37867078825347761</v>
      </c>
      <c r="G30" s="73">
        <v>168</v>
      </c>
      <c r="H30" s="72">
        <v>4</v>
      </c>
      <c r="I30" s="72">
        <f t="shared" si="4"/>
        <v>42</v>
      </c>
      <c r="J30" s="72">
        <v>2</v>
      </c>
      <c r="K30" s="72">
        <v>7</v>
      </c>
      <c r="L30" s="73">
        <v>9630</v>
      </c>
      <c r="M30" s="73">
        <v>1980</v>
      </c>
      <c r="N30" s="71">
        <v>44533</v>
      </c>
      <c r="O30" s="70" t="s">
        <v>139</v>
      </c>
      <c r="P30" s="67"/>
      <c r="Q30" s="79"/>
      <c r="R30" s="79"/>
      <c r="S30" s="79"/>
      <c r="T30" s="79"/>
      <c r="U30" s="80"/>
      <c r="V30" s="80"/>
      <c r="W30" s="2"/>
      <c r="X30" s="80"/>
      <c r="Y30" s="66"/>
      <c r="Z30" s="81"/>
      <c r="AA30" s="81"/>
      <c r="AB30" s="66"/>
    </row>
    <row r="31" spans="1:28" ht="25.35" customHeight="1">
      <c r="A31" s="69">
        <v>17</v>
      </c>
      <c r="B31" s="69">
        <v>16</v>
      </c>
      <c r="C31" s="74" t="s">
        <v>156</v>
      </c>
      <c r="D31" s="73">
        <v>750</v>
      </c>
      <c r="E31" s="72">
        <v>1127</v>
      </c>
      <c r="F31" s="76">
        <f t="shared" si="3"/>
        <v>-0.33451641526175685</v>
      </c>
      <c r="G31" s="73">
        <v>137</v>
      </c>
      <c r="H31" s="72">
        <v>6</v>
      </c>
      <c r="I31" s="72">
        <f t="shared" si="4"/>
        <v>22.833333333333332</v>
      </c>
      <c r="J31" s="72">
        <v>2</v>
      </c>
      <c r="K31" s="72">
        <v>3</v>
      </c>
      <c r="L31" s="73">
        <v>6731</v>
      </c>
      <c r="M31" s="73">
        <v>1293</v>
      </c>
      <c r="N31" s="71">
        <v>44561</v>
      </c>
      <c r="O31" s="70" t="s">
        <v>139</v>
      </c>
      <c r="P31" s="11"/>
      <c r="Q31" s="79"/>
      <c r="R31" s="79"/>
      <c r="S31" s="79"/>
      <c r="T31" s="79"/>
      <c r="U31" s="80"/>
      <c r="V31" s="80"/>
      <c r="W31" s="2"/>
      <c r="X31" s="80"/>
      <c r="Y31" s="66"/>
      <c r="Z31" s="81"/>
      <c r="AA31" s="81"/>
      <c r="AB31" s="66"/>
    </row>
    <row r="32" spans="1:28" ht="25.35" customHeight="1">
      <c r="A32" s="69">
        <v>18</v>
      </c>
      <c r="B32" s="69">
        <v>10</v>
      </c>
      <c r="C32" s="74" t="s">
        <v>285</v>
      </c>
      <c r="D32" s="73">
        <v>712.3</v>
      </c>
      <c r="E32" s="72">
        <v>7779.87</v>
      </c>
      <c r="F32" s="76">
        <f t="shared" si="3"/>
        <v>-0.90844320020771552</v>
      </c>
      <c r="G32" s="73">
        <v>149</v>
      </c>
      <c r="H32" s="72">
        <v>10</v>
      </c>
      <c r="I32" s="72">
        <f t="shared" si="4"/>
        <v>14.9</v>
      </c>
      <c r="J32" s="72">
        <v>3</v>
      </c>
      <c r="K32" s="72">
        <v>2</v>
      </c>
      <c r="L32" s="73">
        <v>8492.17</v>
      </c>
      <c r="M32" s="73">
        <v>1464</v>
      </c>
      <c r="N32" s="71">
        <v>44568</v>
      </c>
      <c r="O32" s="70" t="s">
        <v>286</v>
      </c>
      <c r="P32" s="67"/>
      <c r="Q32" s="79"/>
      <c r="R32" s="79"/>
      <c r="S32" s="79"/>
      <c r="T32" s="79"/>
      <c r="U32" s="80"/>
      <c r="V32" s="80"/>
      <c r="W32" s="2"/>
      <c r="X32" s="80"/>
      <c r="Y32" s="66"/>
      <c r="Z32" s="81"/>
      <c r="AA32" s="81"/>
      <c r="AB32" s="66"/>
    </row>
    <row r="33" spans="1:28" ht="25.35" customHeight="1">
      <c r="A33" s="69">
        <v>19</v>
      </c>
      <c r="B33" s="69">
        <v>23</v>
      </c>
      <c r="C33" s="74" t="s">
        <v>121</v>
      </c>
      <c r="D33" s="73">
        <v>472.13</v>
      </c>
      <c r="E33" s="73">
        <v>325</v>
      </c>
      <c r="F33" s="76">
        <f t="shared" si="3"/>
        <v>0.45270769230769231</v>
      </c>
      <c r="G33" s="73">
        <v>77</v>
      </c>
      <c r="H33" s="72">
        <v>6</v>
      </c>
      <c r="I33" s="72">
        <f t="shared" si="4"/>
        <v>12.833333333333334</v>
      </c>
      <c r="J33" s="72">
        <v>2</v>
      </c>
      <c r="K33" s="72">
        <v>9</v>
      </c>
      <c r="L33" s="73">
        <v>28704.25</v>
      </c>
      <c r="M33" s="73">
        <v>5087</v>
      </c>
      <c r="N33" s="71">
        <v>44519</v>
      </c>
      <c r="O33" s="70" t="s">
        <v>122</v>
      </c>
      <c r="P33" s="67"/>
      <c r="Q33" s="79"/>
      <c r="R33" s="79"/>
      <c r="S33" s="79"/>
      <c r="T33" s="79"/>
      <c r="U33" s="80"/>
      <c r="V33" s="80"/>
      <c r="W33" s="2"/>
      <c r="X33" s="80"/>
      <c r="Y33" s="66"/>
      <c r="Z33" s="81"/>
      <c r="AA33" s="81"/>
      <c r="AB33" s="66"/>
    </row>
    <row r="34" spans="1:28" ht="25.35" customHeight="1">
      <c r="A34" s="69">
        <v>20</v>
      </c>
      <c r="B34" s="82">
        <v>17</v>
      </c>
      <c r="C34" s="74" t="s">
        <v>93</v>
      </c>
      <c r="D34" s="73">
        <v>418.5</v>
      </c>
      <c r="E34" s="73">
        <v>912.5</v>
      </c>
      <c r="F34" s="76">
        <f t="shared" si="3"/>
        <v>-0.5413698630136986</v>
      </c>
      <c r="G34" s="73">
        <v>89</v>
      </c>
      <c r="H34" s="72">
        <v>3</v>
      </c>
      <c r="I34" s="72">
        <f t="shared" si="4"/>
        <v>29.666666666666668</v>
      </c>
      <c r="J34" s="72">
        <v>2</v>
      </c>
      <c r="K34" s="72">
        <v>10</v>
      </c>
      <c r="L34" s="73">
        <v>46011</v>
      </c>
      <c r="M34" s="73">
        <v>7779</v>
      </c>
      <c r="N34" s="71">
        <v>44512</v>
      </c>
      <c r="O34" s="70" t="s">
        <v>84</v>
      </c>
      <c r="P34" s="67"/>
      <c r="Q34" s="79"/>
      <c r="R34" s="79"/>
      <c r="S34" s="79"/>
      <c r="T34" s="79"/>
      <c r="U34" s="80"/>
      <c r="V34" s="80"/>
      <c r="W34" s="80"/>
      <c r="X34" s="81"/>
      <c r="Y34" s="66"/>
      <c r="Z34" s="2"/>
      <c r="AA34" s="81"/>
      <c r="AB34" s="66"/>
    </row>
    <row r="35" spans="1:28" ht="25.2" customHeight="1">
      <c r="A35" s="45"/>
      <c r="B35" s="45"/>
      <c r="C35" s="56" t="s">
        <v>66</v>
      </c>
      <c r="D35" s="68">
        <f>SUM(D23:D34)</f>
        <v>353960.76999999996</v>
      </c>
      <c r="E35" s="68">
        <v>446228.77000000008</v>
      </c>
      <c r="F35" s="22">
        <f t="shared" si="3"/>
        <v>-0.20677286226972794</v>
      </c>
      <c r="G35" s="68">
        <f t="shared" ref="G35" si="5">SUM(G23:G34)</f>
        <v>55046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19</v>
      </c>
      <c r="C37" s="74" t="s">
        <v>287</v>
      </c>
      <c r="D37" s="73">
        <v>372.2</v>
      </c>
      <c r="E37" s="72">
        <v>675.6</v>
      </c>
      <c r="F37" s="76">
        <f>(D37-E37)/E37</f>
        <v>-0.44908229721728837</v>
      </c>
      <c r="G37" s="73">
        <v>76</v>
      </c>
      <c r="H37" s="72">
        <v>9</v>
      </c>
      <c r="I37" s="72">
        <f>G37/H37</f>
        <v>8.4444444444444446</v>
      </c>
      <c r="J37" s="72">
        <v>3</v>
      </c>
      <c r="K37" s="72">
        <v>2</v>
      </c>
      <c r="L37" s="73">
        <v>1348</v>
      </c>
      <c r="M37" s="73">
        <v>264</v>
      </c>
      <c r="N37" s="71">
        <v>44568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69">
        <v>14</v>
      </c>
      <c r="C38" s="74" t="s">
        <v>288</v>
      </c>
      <c r="D38" s="73">
        <v>295</v>
      </c>
      <c r="E38" s="73">
        <v>2183</v>
      </c>
      <c r="F38" s="76">
        <f>(D38-E38)/E38</f>
        <v>-0.86486486486486491</v>
      </c>
      <c r="G38" s="73">
        <v>40</v>
      </c>
      <c r="H38" s="72" t="s">
        <v>36</v>
      </c>
      <c r="I38" s="72" t="s">
        <v>36</v>
      </c>
      <c r="J38" s="72">
        <v>1</v>
      </c>
      <c r="K38" s="72">
        <v>5</v>
      </c>
      <c r="L38" s="73">
        <v>66959</v>
      </c>
      <c r="M38" s="73">
        <v>10484</v>
      </c>
      <c r="N38" s="71">
        <v>44547</v>
      </c>
      <c r="O38" s="70" t="s">
        <v>47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2"/>
      <c r="AB38" s="66"/>
    </row>
    <row r="39" spans="1:28" ht="25.35" customHeight="1">
      <c r="A39" s="69">
        <v>23</v>
      </c>
      <c r="B39" s="75" t="s">
        <v>36</v>
      </c>
      <c r="C39" s="74" t="s">
        <v>280</v>
      </c>
      <c r="D39" s="73">
        <v>250</v>
      </c>
      <c r="E39" s="72" t="s">
        <v>36</v>
      </c>
      <c r="F39" s="72" t="s">
        <v>36</v>
      </c>
      <c r="G39" s="73">
        <v>37</v>
      </c>
      <c r="H39" s="72">
        <v>3</v>
      </c>
      <c r="I39" s="72">
        <f>G39/H39</f>
        <v>12.333333333333334</v>
      </c>
      <c r="J39" s="72">
        <v>1</v>
      </c>
      <c r="K39" s="72">
        <v>2</v>
      </c>
      <c r="L39" s="73">
        <v>2352.39</v>
      </c>
      <c r="M39" s="73">
        <v>451</v>
      </c>
      <c r="N39" s="71">
        <v>44554</v>
      </c>
      <c r="O39" s="70" t="s">
        <v>120</v>
      </c>
      <c r="P39" s="67"/>
      <c r="Q39" s="79"/>
      <c r="R39" s="79"/>
      <c r="S39" s="79"/>
      <c r="T39" s="81"/>
      <c r="U39" s="81"/>
      <c r="V39" s="80"/>
      <c r="W39" s="81"/>
      <c r="X39" s="66"/>
      <c r="Y39" s="80"/>
      <c r="Z39" s="81"/>
      <c r="AA39" s="2"/>
      <c r="AB39" s="66"/>
    </row>
    <row r="40" spans="1:28" ht="25.35" customHeight="1">
      <c r="A40" s="69">
        <v>24</v>
      </c>
      <c r="B40" s="69">
        <v>13</v>
      </c>
      <c r="C40" s="74" t="s">
        <v>252</v>
      </c>
      <c r="D40" s="73">
        <v>249</v>
      </c>
      <c r="E40" s="72">
        <v>2409</v>
      </c>
      <c r="F40" s="76">
        <f>(D40-E40)/E40</f>
        <v>-0.89663760896637612</v>
      </c>
      <c r="G40" s="73">
        <v>54</v>
      </c>
      <c r="H40" s="72">
        <v>6</v>
      </c>
      <c r="I40" s="72">
        <f>G40/H40</f>
        <v>9</v>
      </c>
      <c r="J40" s="72">
        <v>2</v>
      </c>
      <c r="K40" s="72">
        <v>2</v>
      </c>
      <c r="L40" s="73">
        <v>2658</v>
      </c>
      <c r="M40" s="73">
        <v>525</v>
      </c>
      <c r="N40" s="71">
        <v>44568</v>
      </c>
      <c r="O40" s="70" t="s">
        <v>139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80"/>
      <c r="AA40" s="2"/>
      <c r="AB40" s="66"/>
    </row>
    <row r="41" spans="1:28" ht="25.35" customHeight="1">
      <c r="A41" s="69">
        <v>25</v>
      </c>
      <c r="B41" s="82">
        <v>24</v>
      </c>
      <c r="C41" s="74" t="s">
        <v>162</v>
      </c>
      <c r="D41" s="73">
        <v>186</v>
      </c>
      <c r="E41" s="73">
        <v>304.99</v>
      </c>
      <c r="F41" s="76">
        <f>(D41-E41)/E41</f>
        <v>-0.39014393914554579</v>
      </c>
      <c r="G41" s="73">
        <v>28</v>
      </c>
      <c r="H41" s="72">
        <v>2</v>
      </c>
      <c r="I41" s="72">
        <f>G41/H41</f>
        <v>14</v>
      </c>
      <c r="J41" s="72">
        <v>1</v>
      </c>
      <c r="K41" s="72">
        <v>7</v>
      </c>
      <c r="L41" s="73">
        <v>10188.31</v>
      </c>
      <c r="M41" s="73">
        <v>1824</v>
      </c>
      <c r="N41" s="71">
        <v>44533</v>
      </c>
      <c r="O41" s="70" t="s">
        <v>50</v>
      </c>
      <c r="P41" s="67"/>
      <c r="Q41" s="79"/>
      <c r="R41" s="79"/>
      <c r="S41" s="79"/>
      <c r="T41" s="79"/>
      <c r="U41" s="80"/>
      <c r="V41" s="80"/>
      <c r="W41" s="81"/>
      <c r="X41" s="81"/>
      <c r="Y41" s="66"/>
      <c r="Z41" s="2"/>
      <c r="AA41" s="80"/>
      <c r="AB41" s="66"/>
    </row>
    <row r="42" spans="1:28" ht="25.35" customHeight="1">
      <c r="A42" s="69">
        <v>26</v>
      </c>
      <c r="B42" s="69" t="s">
        <v>58</v>
      </c>
      <c r="C42" s="74" t="s">
        <v>207</v>
      </c>
      <c r="D42" s="73">
        <v>118.46</v>
      </c>
      <c r="E42" s="72" t="s">
        <v>36</v>
      </c>
      <c r="F42" s="72" t="s">
        <v>36</v>
      </c>
      <c r="G42" s="73">
        <v>28</v>
      </c>
      <c r="H42" s="72">
        <v>2</v>
      </c>
      <c r="I42" s="72">
        <f>G42/H42</f>
        <v>14</v>
      </c>
      <c r="J42" s="72">
        <v>2</v>
      </c>
      <c r="K42" s="72">
        <v>0</v>
      </c>
      <c r="L42" s="73">
        <v>118</v>
      </c>
      <c r="M42" s="73">
        <v>28</v>
      </c>
      <c r="N42" s="71" t="s">
        <v>60</v>
      </c>
      <c r="O42" s="70" t="s">
        <v>43</v>
      </c>
      <c r="P42" s="67"/>
      <c r="Q42" s="79"/>
      <c r="R42" s="79"/>
      <c r="S42" s="79"/>
      <c r="T42" s="80"/>
      <c r="U42" s="79"/>
      <c r="V42" s="79"/>
      <c r="W42" s="66"/>
      <c r="X42" s="81"/>
      <c r="Y42" s="80"/>
      <c r="Z42" s="81"/>
      <c r="AA42" s="2"/>
      <c r="AB42" s="66"/>
    </row>
    <row r="43" spans="1:28" ht="25.35" customHeight="1">
      <c r="A43" s="69">
        <v>27</v>
      </c>
      <c r="B43" s="32">
        <v>30</v>
      </c>
      <c r="C43" s="74" t="s">
        <v>278</v>
      </c>
      <c r="D43" s="73">
        <v>111</v>
      </c>
      <c r="E43" s="72">
        <v>37</v>
      </c>
      <c r="F43" s="76">
        <f>(D43-E43)/E43</f>
        <v>2</v>
      </c>
      <c r="G43" s="73">
        <v>24</v>
      </c>
      <c r="H43" s="72" t="s">
        <v>36</v>
      </c>
      <c r="I43" s="72" t="s">
        <v>36</v>
      </c>
      <c r="J43" s="72">
        <v>1</v>
      </c>
      <c r="K43" s="72" t="s">
        <v>36</v>
      </c>
      <c r="L43" s="73">
        <v>7354</v>
      </c>
      <c r="M43" s="73">
        <v>1605</v>
      </c>
      <c r="N43" s="71">
        <v>44533</v>
      </c>
      <c r="O43" s="70" t="s">
        <v>47</v>
      </c>
      <c r="P43" s="67"/>
      <c r="Q43" s="65"/>
      <c r="R43" s="59"/>
      <c r="S43" s="65"/>
      <c r="T43" s="67"/>
      <c r="U43" s="66"/>
      <c r="V43" s="66"/>
      <c r="W43" s="81"/>
      <c r="X43" s="81"/>
      <c r="Y43" s="80"/>
      <c r="Z43" s="66"/>
      <c r="AA43" s="65"/>
      <c r="AB43" s="65"/>
    </row>
    <row r="44" spans="1:28" ht="25.35" customHeight="1">
      <c r="A44" s="69">
        <v>28</v>
      </c>
      <c r="B44" s="69">
        <v>22</v>
      </c>
      <c r="C44" s="74" t="s">
        <v>277</v>
      </c>
      <c r="D44" s="73">
        <v>100</v>
      </c>
      <c r="E44" s="73">
        <v>499.5</v>
      </c>
      <c r="F44" s="76">
        <f>(D44-E44)/E44</f>
        <v>-0.79979979979979976</v>
      </c>
      <c r="G44" s="73">
        <v>19</v>
      </c>
      <c r="H44" s="72">
        <v>4</v>
      </c>
      <c r="I44" s="72">
        <f>G44/H44</f>
        <v>4.75</v>
      </c>
      <c r="J44" s="72">
        <v>1</v>
      </c>
      <c r="K44" s="72">
        <v>4</v>
      </c>
      <c r="L44" s="73">
        <v>3459</v>
      </c>
      <c r="M44" s="73">
        <v>769</v>
      </c>
      <c r="N44" s="71">
        <v>44554</v>
      </c>
      <c r="O44" s="70" t="s">
        <v>80</v>
      </c>
      <c r="P44" s="67"/>
      <c r="Q44" s="79"/>
      <c r="R44" s="79"/>
      <c r="S44" s="79"/>
      <c r="T44" s="79"/>
      <c r="U44" s="80"/>
      <c r="V44" s="80"/>
      <c r="W44" s="66"/>
      <c r="X44" s="81"/>
      <c r="Y44" s="80"/>
      <c r="Z44" s="2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185</v>
      </c>
      <c r="D45" s="73">
        <v>96</v>
      </c>
      <c r="E45" s="72" t="s">
        <v>36</v>
      </c>
      <c r="F45" s="72" t="s">
        <v>36</v>
      </c>
      <c r="G45" s="73">
        <v>24</v>
      </c>
      <c r="H45" s="72">
        <v>1</v>
      </c>
      <c r="I45" s="72">
        <f>G45/H45</f>
        <v>24</v>
      </c>
      <c r="J45" s="72">
        <v>1</v>
      </c>
      <c r="K45" s="72" t="s">
        <v>36</v>
      </c>
      <c r="L45" s="73">
        <v>17151</v>
      </c>
      <c r="M45" s="73">
        <v>3940</v>
      </c>
      <c r="N45" s="71">
        <v>44512</v>
      </c>
      <c r="O45" s="70" t="s">
        <v>84</v>
      </c>
      <c r="P45" s="67"/>
      <c r="Q45" s="79"/>
      <c r="R45" s="65"/>
      <c r="S45" s="65"/>
      <c r="T45" s="65"/>
      <c r="U45" s="65"/>
      <c r="V45" s="65"/>
      <c r="W45" s="2"/>
      <c r="X45" s="66"/>
      <c r="Y45" s="4"/>
      <c r="Z45" s="66"/>
      <c r="AA45" s="65"/>
      <c r="AB45" s="65"/>
    </row>
    <row r="46" spans="1:28" ht="25.35" customHeight="1">
      <c r="A46" s="69">
        <v>30</v>
      </c>
      <c r="B46" s="82">
        <v>18</v>
      </c>
      <c r="C46" s="74" t="s">
        <v>253</v>
      </c>
      <c r="D46" s="73">
        <v>66</v>
      </c>
      <c r="E46" s="72">
        <v>797.9</v>
      </c>
      <c r="F46" s="76">
        <f>(D46-E46)/E46</f>
        <v>-0.91728286752725907</v>
      </c>
      <c r="G46" s="73">
        <v>10</v>
      </c>
      <c r="H46" s="72">
        <v>2</v>
      </c>
      <c r="I46" s="72">
        <f>G46/H46</f>
        <v>5</v>
      </c>
      <c r="J46" s="72">
        <v>1</v>
      </c>
      <c r="K46" s="72">
        <v>2</v>
      </c>
      <c r="L46" s="73">
        <v>863.9</v>
      </c>
      <c r="M46" s="73">
        <v>147</v>
      </c>
      <c r="N46" s="71">
        <v>44568</v>
      </c>
      <c r="O46" s="70" t="s">
        <v>80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2"/>
      <c r="AA46" s="81"/>
      <c r="AB46" s="65"/>
    </row>
    <row r="47" spans="1:28" ht="25.2" customHeight="1">
      <c r="A47" s="45"/>
      <c r="B47" s="45"/>
      <c r="C47" s="56" t="s">
        <v>90</v>
      </c>
      <c r="D47" s="68">
        <f>SUM(D35:D46)</f>
        <v>355804.43</v>
      </c>
      <c r="E47" s="68">
        <v>448665.66000000009</v>
      </c>
      <c r="F47" s="22">
        <f>(D47-E47)/E47</f>
        <v>-0.20697200227002013</v>
      </c>
      <c r="G47" s="68">
        <f t="shared" ref="G47" si="6">SUM(G35:G46)</f>
        <v>55386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82">
        <v>26</v>
      </c>
      <c r="C49" s="74" t="s">
        <v>289</v>
      </c>
      <c r="D49" s="73">
        <v>42.5</v>
      </c>
      <c r="E49" s="73">
        <v>107.5</v>
      </c>
      <c r="F49" s="76">
        <f>(D49-E49)/E49</f>
        <v>-0.60465116279069764</v>
      </c>
      <c r="G49" s="73">
        <v>11</v>
      </c>
      <c r="H49" s="72">
        <v>2</v>
      </c>
      <c r="I49" s="72">
        <f>G49/H49</f>
        <v>5.5</v>
      </c>
      <c r="J49" s="72">
        <v>1</v>
      </c>
      <c r="K49" s="72">
        <v>5</v>
      </c>
      <c r="L49" s="73">
        <v>4403.8</v>
      </c>
      <c r="M49" s="73">
        <v>909</v>
      </c>
      <c r="N49" s="71">
        <v>44526</v>
      </c>
      <c r="O49" s="70" t="s">
        <v>182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  <c r="AA49" s="65"/>
      <c r="AB49" s="65"/>
    </row>
    <row r="50" spans="1:28" ht="25.35" customHeight="1">
      <c r="A50" s="69">
        <v>32</v>
      </c>
      <c r="B50" s="69">
        <v>25</v>
      </c>
      <c r="C50" s="74" t="s">
        <v>279</v>
      </c>
      <c r="D50" s="73">
        <v>39.799999999999997</v>
      </c>
      <c r="E50" s="73">
        <v>302.39999999999998</v>
      </c>
      <c r="F50" s="76">
        <f>(D50-E50)/E50</f>
        <v>-0.86838624338624337</v>
      </c>
      <c r="G50" s="73">
        <v>11</v>
      </c>
      <c r="H50" s="72">
        <v>4</v>
      </c>
      <c r="I50" s="72">
        <f>G50/H50</f>
        <v>2.75</v>
      </c>
      <c r="J50" s="72">
        <v>1</v>
      </c>
      <c r="K50" s="72">
        <v>6</v>
      </c>
      <c r="L50" s="73">
        <v>41756.26</v>
      </c>
      <c r="M50" s="73">
        <v>8849</v>
      </c>
      <c r="N50" s="71">
        <v>44540</v>
      </c>
      <c r="O50" s="70" t="s">
        <v>50</v>
      </c>
      <c r="P50" s="67"/>
      <c r="Q50" s="79"/>
      <c r="R50" s="79"/>
      <c r="S50" s="79"/>
      <c r="T50" s="79"/>
      <c r="U50" s="80"/>
      <c r="V50" s="80"/>
      <c r="W50" s="80"/>
      <c r="X50" s="65"/>
      <c r="Y50" s="66"/>
      <c r="Z50" s="81"/>
      <c r="AA50" s="81"/>
      <c r="AB50" s="65"/>
    </row>
    <row r="51" spans="1:28" ht="25.35" customHeight="1">
      <c r="A51" s="69">
        <v>33</v>
      </c>
      <c r="B51" s="75" t="s">
        <v>36</v>
      </c>
      <c r="C51" s="74" t="s">
        <v>224</v>
      </c>
      <c r="D51" s="73">
        <v>21</v>
      </c>
      <c r="E51" s="72" t="s">
        <v>36</v>
      </c>
      <c r="F51" s="72" t="s">
        <v>36</v>
      </c>
      <c r="G51" s="73">
        <v>7</v>
      </c>
      <c r="H51" s="72">
        <v>1</v>
      </c>
      <c r="I51" s="72">
        <f>G51/H51</f>
        <v>7</v>
      </c>
      <c r="J51" s="72">
        <v>1</v>
      </c>
      <c r="K51" s="72" t="s">
        <v>36</v>
      </c>
      <c r="L51" s="73">
        <v>11662.86</v>
      </c>
      <c r="M51" s="73">
        <v>2461</v>
      </c>
      <c r="N51" s="71">
        <v>44421</v>
      </c>
      <c r="O51" s="70" t="s">
        <v>50</v>
      </c>
      <c r="P51" s="67"/>
      <c r="Q51" s="79"/>
      <c r="R51" s="79"/>
      <c r="S51" s="79"/>
      <c r="T51" s="79"/>
      <c r="U51" s="80"/>
      <c r="V51" s="80"/>
      <c r="W51" s="80"/>
      <c r="X51" s="81"/>
      <c r="Y51" s="81"/>
      <c r="Z51" s="66"/>
      <c r="AA51" s="2"/>
      <c r="AB51" s="66"/>
    </row>
    <row r="52" spans="1:28" ht="25.35" customHeight="1">
      <c r="A52" s="45"/>
      <c r="B52" s="45"/>
      <c r="C52" s="56" t="s">
        <v>94</v>
      </c>
      <c r="D52" s="68">
        <f>SUM(D47:D51)</f>
        <v>355907.73</v>
      </c>
      <c r="E52" s="68">
        <v>448693.36000000004</v>
      </c>
      <c r="F52" s="22">
        <f t="shared" ref="F52" si="7">(D52-E52)/E52</f>
        <v>-0.20679073565964973</v>
      </c>
      <c r="G52" s="68">
        <f t="shared" ref="G52" si="8">SUM(G47:G51)</f>
        <v>55415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7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65" spans="16:18">
      <c r="P65" s="65"/>
      <c r="Q65" s="65"/>
      <c r="R65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3.6640625" style="57" customWidth="1"/>
    <col min="24" max="24" width="14.88671875" style="57" customWidth="1"/>
    <col min="25" max="25" width="10.88671875" style="57" bestFit="1" customWidth="1"/>
    <col min="26" max="26" width="12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290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1.6">
      <c r="A6" s="105"/>
      <c r="B6" s="105"/>
      <c r="C6" s="108"/>
      <c r="D6" s="36" t="s">
        <v>283</v>
      </c>
      <c r="E6" s="36" t="s">
        <v>292</v>
      </c>
      <c r="F6" s="108"/>
      <c r="G6" s="108" t="s">
        <v>283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284</v>
      </c>
      <c r="E10" s="90" t="s">
        <v>293</v>
      </c>
      <c r="F10" s="108"/>
      <c r="G10" s="90" t="s">
        <v>284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183</v>
      </c>
      <c r="D13" s="73">
        <v>149529.79000000004</v>
      </c>
      <c r="E13" s="72">
        <v>201930.06999999998</v>
      </c>
      <c r="F13" s="76">
        <f>(D13-E13)/E13</f>
        <v>-0.25949716156687286</v>
      </c>
      <c r="G13" s="73">
        <v>20697</v>
      </c>
      <c r="H13" s="72">
        <v>400</v>
      </c>
      <c r="I13" s="72">
        <f t="shared" ref="I13:I22" si="0">G13/H13</f>
        <v>51.7425</v>
      </c>
      <c r="J13" s="72">
        <v>16</v>
      </c>
      <c r="K13" s="72">
        <v>2</v>
      </c>
      <c r="L13" s="73">
        <v>390375.13000000012</v>
      </c>
      <c r="M13" s="73">
        <v>55638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80"/>
      <c r="X13" s="66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213</v>
      </c>
      <c r="D14" s="73">
        <v>67792.95</v>
      </c>
      <c r="E14" s="73">
        <v>109860.76</v>
      </c>
      <c r="F14" s="76">
        <f>(D14-E14)/E14</f>
        <v>-0.38291934262970689</v>
      </c>
      <c r="G14" s="73">
        <v>9901</v>
      </c>
      <c r="H14" s="72">
        <v>206</v>
      </c>
      <c r="I14" s="72">
        <f t="shared" si="0"/>
        <v>48.063106796116507</v>
      </c>
      <c r="J14" s="72">
        <v>14</v>
      </c>
      <c r="K14" s="72">
        <v>4</v>
      </c>
      <c r="L14" s="73">
        <v>671560.96</v>
      </c>
      <c r="M14" s="73">
        <v>97170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66"/>
      <c r="X14" s="81"/>
      <c r="Y14" s="81"/>
      <c r="Z14" s="80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62</v>
      </c>
      <c r="D15" s="73">
        <v>60408.88</v>
      </c>
      <c r="E15" s="72" t="s">
        <v>36</v>
      </c>
      <c r="F15" s="72" t="s">
        <v>36</v>
      </c>
      <c r="G15" s="73">
        <v>12080</v>
      </c>
      <c r="H15" s="72">
        <v>321</v>
      </c>
      <c r="I15" s="72">
        <f t="shared" si="0"/>
        <v>37.63239875389408</v>
      </c>
      <c r="J15" s="72">
        <v>18</v>
      </c>
      <c r="K15" s="72">
        <v>1</v>
      </c>
      <c r="L15" s="73">
        <v>72318</v>
      </c>
      <c r="M15" s="73">
        <v>14461</v>
      </c>
      <c r="N15" s="71">
        <v>44568</v>
      </c>
      <c r="O15" s="70" t="s">
        <v>39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2"/>
      <c r="AB15" s="66"/>
    </row>
    <row r="16" spans="1:28" ht="25.35" customHeight="1">
      <c r="A16" s="69">
        <v>4</v>
      </c>
      <c r="B16" s="69">
        <v>3</v>
      </c>
      <c r="C16" s="74" t="s">
        <v>70</v>
      </c>
      <c r="D16" s="73">
        <v>40467.82</v>
      </c>
      <c r="E16" s="73">
        <v>85431.89</v>
      </c>
      <c r="F16" s="76">
        <f>(D16-E16)/E16</f>
        <v>-0.52631482225197168</v>
      </c>
      <c r="G16" s="73">
        <v>7825</v>
      </c>
      <c r="H16" s="72">
        <v>200</v>
      </c>
      <c r="I16" s="72">
        <f t="shared" si="0"/>
        <v>39.125</v>
      </c>
      <c r="J16" s="72">
        <v>16</v>
      </c>
      <c r="K16" s="72">
        <v>3</v>
      </c>
      <c r="L16" s="73">
        <v>237901</v>
      </c>
      <c r="M16" s="73">
        <v>49112</v>
      </c>
      <c r="N16" s="71">
        <v>44554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2"/>
      <c r="AB16" s="66"/>
    </row>
    <row r="17" spans="1:28" ht="25.35" customHeight="1">
      <c r="A17" s="69">
        <v>5</v>
      </c>
      <c r="B17" s="69">
        <v>4</v>
      </c>
      <c r="C17" s="74" t="s">
        <v>161</v>
      </c>
      <c r="D17" s="73">
        <v>28785.65</v>
      </c>
      <c r="E17" s="73">
        <v>36343.86</v>
      </c>
      <c r="F17" s="76">
        <f>(D17-E17)/E17</f>
        <v>-0.20796387615404635</v>
      </c>
      <c r="G17" s="73">
        <v>4323</v>
      </c>
      <c r="H17" s="72">
        <v>90</v>
      </c>
      <c r="I17" s="72">
        <f t="shared" si="0"/>
        <v>48.033333333333331</v>
      </c>
      <c r="J17" s="72">
        <v>10</v>
      </c>
      <c r="K17" s="72">
        <v>7</v>
      </c>
      <c r="L17" s="73">
        <v>588934</v>
      </c>
      <c r="M17" s="73">
        <v>84750</v>
      </c>
      <c r="N17" s="71">
        <v>44526</v>
      </c>
      <c r="O17" s="70" t="s">
        <v>37</v>
      </c>
      <c r="P17" s="67"/>
      <c r="Q17" s="79"/>
      <c r="R17" s="79"/>
      <c r="S17" s="79"/>
      <c r="T17" s="79"/>
      <c r="U17" s="80"/>
      <c r="V17" s="80"/>
      <c r="W17" s="2"/>
      <c r="X17" s="80"/>
      <c r="Y17" s="81"/>
      <c r="Z17" s="66"/>
      <c r="AA17" s="81"/>
      <c r="AB17" s="66"/>
    </row>
    <row r="18" spans="1:28" ht="25.35" customHeight="1">
      <c r="A18" s="69">
        <v>6</v>
      </c>
      <c r="B18" s="69" t="s">
        <v>34</v>
      </c>
      <c r="C18" s="74" t="s">
        <v>250</v>
      </c>
      <c r="D18" s="73">
        <v>20777.68</v>
      </c>
      <c r="E18" s="72" t="s">
        <v>36</v>
      </c>
      <c r="F18" s="72" t="s">
        <v>36</v>
      </c>
      <c r="G18" s="73">
        <v>3014</v>
      </c>
      <c r="H18" s="72">
        <v>93</v>
      </c>
      <c r="I18" s="72">
        <f t="shared" si="0"/>
        <v>32.408602150537632</v>
      </c>
      <c r="J18" s="72">
        <v>9</v>
      </c>
      <c r="K18" s="72">
        <v>1</v>
      </c>
      <c r="L18" s="73">
        <v>20778</v>
      </c>
      <c r="M18" s="73">
        <v>3014</v>
      </c>
      <c r="N18" s="71">
        <v>44568</v>
      </c>
      <c r="O18" s="70" t="s">
        <v>84</v>
      </c>
      <c r="P18" s="67"/>
      <c r="Q18" s="79"/>
      <c r="R18" s="79"/>
      <c r="S18" s="79"/>
      <c r="T18" s="79"/>
      <c r="U18" s="80"/>
      <c r="V18" s="80"/>
      <c r="W18" s="2"/>
      <c r="X18" s="80"/>
      <c r="Y18" s="81"/>
      <c r="Z18" s="66"/>
      <c r="AA18" s="81"/>
      <c r="AB18" s="66"/>
    </row>
    <row r="19" spans="1:28" ht="25.35" customHeight="1">
      <c r="A19" s="69">
        <v>7</v>
      </c>
      <c r="B19" s="69">
        <v>7</v>
      </c>
      <c r="C19" s="74" t="s">
        <v>248</v>
      </c>
      <c r="D19" s="73">
        <v>18106.93</v>
      </c>
      <c r="E19" s="72">
        <v>29696.27</v>
      </c>
      <c r="F19" s="76">
        <f>(D19-E19)/E19</f>
        <v>-0.39026248077620523</v>
      </c>
      <c r="G19" s="73">
        <v>2711</v>
      </c>
      <c r="H19" s="72">
        <v>108</v>
      </c>
      <c r="I19" s="72">
        <f t="shared" si="0"/>
        <v>25.101851851851851</v>
      </c>
      <c r="J19" s="72">
        <v>13</v>
      </c>
      <c r="K19" s="72">
        <v>2</v>
      </c>
      <c r="L19" s="73">
        <v>48564</v>
      </c>
      <c r="M19" s="73">
        <v>7433</v>
      </c>
      <c r="N19" s="71">
        <v>44561</v>
      </c>
      <c r="O19" s="70" t="s">
        <v>43</v>
      </c>
      <c r="P19" s="67"/>
      <c r="Q19" s="79"/>
      <c r="R19" s="79"/>
      <c r="S19" s="79"/>
      <c r="T19" s="79"/>
      <c r="U19" s="80"/>
      <c r="V19" s="80"/>
      <c r="W19" s="2"/>
      <c r="X19" s="80"/>
      <c r="Y19" s="81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262</v>
      </c>
      <c r="D20" s="73">
        <v>17626.939999999999</v>
      </c>
      <c r="E20" s="73">
        <v>31979.05</v>
      </c>
      <c r="F20" s="76">
        <f>(D20-E20)/E20</f>
        <v>-0.44879725945580001</v>
      </c>
      <c r="G20" s="73">
        <v>2648</v>
      </c>
      <c r="H20" s="72">
        <v>108</v>
      </c>
      <c r="I20" s="72">
        <f t="shared" si="0"/>
        <v>24.518518518518519</v>
      </c>
      <c r="J20" s="72">
        <v>12</v>
      </c>
      <c r="K20" s="72">
        <v>3</v>
      </c>
      <c r="L20" s="73">
        <v>179977.27</v>
      </c>
      <c r="M20" s="73">
        <v>26642</v>
      </c>
      <c r="N20" s="71">
        <v>44554</v>
      </c>
      <c r="O20" s="70" t="s">
        <v>41</v>
      </c>
      <c r="P20" s="67"/>
      <c r="Q20" s="79"/>
      <c r="R20" s="79"/>
      <c r="S20" s="79"/>
      <c r="T20" s="79"/>
      <c r="U20" s="80"/>
      <c r="V20" s="80"/>
      <c r="W20" s="2"/>
      <c r="X20" s="80"/>
      <c r="Y20" s="81"/>
      <c r="Z20" s="66"/>
      <c r="AA20" s="81"/>
      <c r="AB20" s="66"/>
    </row>
    <row r="21" spans="1:28" ht="25.35" customHeight="1">
      <c r="A21" s="69">
        <v>9</v>
      </c>
      <c r="B21" s="69">
        <v>5</v>
      </c>
      <c r="C21" s="74" t="s">
        <v>276</v>
      </c>
      <c r="D21" s="73">
        <v>14803.3</v>
      </c>
      <c r="E21" s="72">
        <v>36041.769999999997</v>
      </c>
      <c r="F21" s="76">
        <f>(D21-E21)/E21</f>
        <v>-0.58927377872951303</v>
      </c>
      <c r="G21" s="73">
        <v>2968</v>
      </c>
      <c r="H21" s="72">
        <v>137</v>
      </c>
      <c r="I21" s="72">
        <f t="shared" si="0"/>
        <v>21.664233576642335</v>
      </c>
      <c r="J21" s="72">
        <v>20</v>
      </c>
      <c r="K21" s="72">
        <v>2</v>
      </c>
      <c r="L21" s="73">
        <v>50845</v>
      </c>
      <c r="M21" s="73">
        <v>10533</v>
      </c>
      <c r="N21" s="71">
        <v>44561</v>
      </c>
      <c r="O21" s="70" t="s">
        <v>80</v>
      </c>
      <c r="P21" s="67"/>
      <c r="Q21" s="79"/>
      <c r="R21" s="79"/>
      <c r="S21" s="79"/>
      <c r="T21" s="79"/>
      <c r="U21" s="80"/>
      <c r="V21" s="80"/>
      <c r="W21" s="2"/>
      <c r="X21" s="80"/>
      <c r="Y21" s="81"/>
      <c r="Z21" s="66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285</v>
      </c>
      <c r="D22" s="73">
        <v>7779.87</v>
      </c>
      <c r="E22" s="72" t="s">
        <v>36</v>
      </c>
      <c r="F22" s="72" t="s">
        <v>36</v>
      </c>
      <c r="G22" s="73">
        <v>1315</v>
      </c>
      <c r="H22" s="72">
        <v>88</v>
      </c>
      <c r="I22" s="72">
        <f t="shared" si="0"/>
        <v>14.943181818181818</v>
      </c>
      <c r="J22" s="72">
        <v>5</v>
      </c>
      <c r="K22" s="72">
        <v>1</v>
      </c>
      <c r="L22" s="73">
        <v>7779.87</v>
      </c>
      <c r="M22" s="73">
        <v>1315</v>
      </c>
      <c r="N22" s="71">
        <v>44568</v>
      </c>
      <c r="O22" s="70" t="s">
        <v>286</v>
      </c>
      <c r="P22" s="67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426079.81000000006</v>
      </c>
      <c r="E23" s="68">
        <v>574209.32999999996</v>
      </c>
      <c r="F23" s="22">
        <f t="shared" ref="F23" si="1">(D23-E23)/E23</f>
        <v>-0.25797128723073853</v>
      </c>
      <c r="G23" s="68">
        <f t="shared" ref="G23" si="2">SUM(G13:G22)</f>
        <v>67482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5"/>
      <c r="X23" s="67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5"/>
      <c r="X24" s="67"/>
      <c r="Y24" s="65"/>
      <c r="Z24" s="65"/>
      <c r="AA24" s="65"/>
      <c r="AB24" s="65"/>
    </row>
    <row r="25" spans="1:28" ht="25.35" customHeight="1">
      <c r="A25" s="69">
        <v>11</v>
      </c>
      <c r="B25" s="69" t="s">
        <v>58</v>
      </c>
      <c r="C25" s="74" t="s">
        <v>160</v>
      </c>
      <c r="D25" s="73">
        <v>5525</v>
      </c>
      <c r="E25" s="72" t="s">
        <v>36</v>
      </c>
      <c r="F25" s="72" t="s">
        <v>36</v>
      </c>
      <c r="G25" s="73">
        <v>990</v>
      </c>
      <c r="H25" s="72" t="s">
        <v>36</v>
      </c>
      <c r="I25" s="72" t="s">
        <v>36</v>
      </c>
      <c r="J25" s="72">
        <v>14</v>
      </c>
      <c r="K25" s="72">
        <v>0</v>
      </c>
      <c r="L25" s="73">
        <v>5525</v>
      </c>
      <c r="M25" s="73">
        <v>990</v>
      </c>
      <c r="N25" s="65"/>
      <c r="O25" s="70" t="s">
        <v>47</v>
      </c>
      <c r="P25" s="67"/>
      <c r="Q25" s="79"/>
      <c r="R25" s="79"/>
      <c r="S25" s="79"/>
      <c r="T25" s="79"/>
      <c r="U25" s="80"/>
      <c r="V25" s="80"/>
      <c r="W25" s="2"/>
      <c r="X25" s="80"/>
      <c r="Y25" s="81"/>
      <c r="Z25" s="66"/>
      <c r="AA25" s="81"/>
      <c r="AB25" s="66"/>
    </row>
    <row r="26" spans="1:28" ht="25.35" customHeight="1">
      <c r="A26" s="69">
        <v>12</v>
      </c>
      <c r="B26" s="69">
        <v>8</v>
      </c>
      <c r="C26" s="74" t="s">
        <v>171</v>
      </c>
      <c r="D26" s="73">
        <v>3840.26</v>
      </c>
      <c r="E26" s="73">
        <v>16588.61</v>
      </c>
      <c r="F26" s="76">
        <f>(D26-E26)/E26</f>
        <v>-0.76850019380767887</v>
      </c>
      <c r="G26" s="73">
        <v>781</v>
      </c>
      <c r="H26" s="72">
        <v>32</v>
      </c>
      <c r="I26" s="72">
        <f>G26/H26</f>
        <v>24.40625</v>
      </c>
      <c r="J26" s="72">
        <v>5</v>
      </c>
      <c r="K26" s="72">
        <v>7</v>
      </c>
      <c r="L26" s="73">
        <v>178894</v>
      </c>
      <c r="M26" s="73">
        <v>35800</v>
      </c>
      <c r="N26" s="71">
        <v>44526</v>
      </c>
      <c r="O26" s="70" t="s">
        <v>43</v>
      </c>
      <c r="P26" s="67"/>
      <c r="Q26" s="79"/>
      <c r="R26" s="79"/>
      <c r="S26" s="79"/>
      <c r="T26" s="79"/>
      <c r="U26" s="80"/>
      <c r="V26" s="80"/>
      <c r="W26" s="2"/>
      <c r="X26" s="80"/>
      <c r="Y26" s="81"/>
      <c r="Z26" s="66"/>
      <c r="AA26" s="81"/>
      <c r="AB26" s="66"/>
    </row>
    <row r="27" spans="1:28" ht="25.35" customHeight="1">
      <c r="A27" s="69">
        <v>13</v>
      </c>
      <c r="B27" s="69" t="s">
        <v>34</v>
      </c>
      <c r="C27" s="74" t="s">
        <v>252</v>
      </c>
      <c r="D27" s="73">
        <v>2409</v>
      </c>
      <c r="E27" s="72" t="s">
        <v>36</v>
      </c>
      <c r="F27" s="72" t="s">
        <v>36</v>
      </c>
      <c r="G27" s="73">
        <v>471</v>
      </c>
      <c r="H27" s="72">
        <v>12</v>
      </c>
      <c r="I27" s="72">
        <f>G27/H27</f>
        <v>39.25</v>
      </c>
      <c r="J27" s="72">
        <v>5</v>
      </c>
      <c r="K27" s="72">
        <v>1</v>
      </c>
      <c r="L27" s="73">
        <v>2409</v>
      </c>
      <c r="M27" s="73">
        <v>471</v>
      </c>
      <c r="N27" s="71">
        <v>44568</v>
      </c>
      <c r="O27" s="70" t="s">
        <v>139</v>
      </c>
      <c r="P27" s="11"/>
      <c r="Q27" s="79"/>
      <c r="R27" s="79"/>
      <c r="S27" s="79"/>
      <c r="T27" s="79"/>
      <c r="U27" s="80"/>
      <c r="V27" s="80"/>
      <c r="W27" s="2"/>
      <c r="X27" s="80"/>
      <c r="Y27" s="81"/>
      <c r="Z27" s="66"/>
      <c r="AA27" s="81"/>
      <c r="AB27" s="66"/>
    </row>
    <row r="28" spans="1:28" ht="25.35" customHeight="1">
      <c r="A28" s="69">
        <v>14</v>
      </c>
      <c r="B28" s="69">
        <v>9</v>
      </c>
      <c r="C28" s="74" t="s">
        <v>288</v>
      </c>
      <c r="D28" s="73">
        <v>2183</v>
      </c>
      <c r="E28" s="73">
        <v>15028</v>
      </c>
      <c r="F28" s="76">
        <f>(D28-E28)/E28</f>
        <v>-0.85473782273090226</v>
      </c>
      <c r="G28" s="73">
        <v>324</v>
      </c>
      <c r="H28" s="72" t="s">
        <v>36</v>
      </c>
      <c r="I28" s="72" t="s">
        <v>36</v>
      </c>
      <c r="J28" s="72">
        <v>2</v>
      </c>
      <c r="K28" s="72">
        <v>4</v>
      </c>
      <c r="L28" s="73">
        <v>66664</v>
      </c>
      <c r="M28" s="73">
        <v>10444</v>
      </c>
      <c r="N28" s="71">
        <v>44547</v>
      </c>
      <c r="O28" s="70" t="s">
        <v>47</v>
      </c>
      <c r="P28" s="67"/>
      <c r="Q28" s="79"/>
      <c r="R28" s="79"/>
      <c r="S28" s="79"/>
      <c r="T28" s="79"/>
      <c r="U28" s="80"/>
      <c r="V28" s="80"/>
      <c r="W28" s="2"/>
      <c r="X28" s="80"/>
      <c r="Y28" s="81"/>
      <c r="Z28" s="66"/>
      <c r="AA28" s="81"/>
      <c r="AB28" s="66"/>
    </row>
    <row r="29" spans="1:28" ht="25.35" customHeight="1">
      <c r="A29" s="69">
        <v>15</v>
      </c>
      <c r="B29" s="69">
        <v>18</v>
      </c>
      <c r="C29" s="74" t="s">
        <v>187</v>
      </c>
      <c r="D29" s="73">
        <v>2022</v>
      </c>
      <c r="E29" s="73">
        <v>751.9</v>
      </c>
      <c r="F29" s="76">
        <f>(D29-E29)/E29</f>
        <v>1.6891873919404174</v>
      </c>
      <c r="G29" s="73">
        <v>380</v>
      </c>
      <c r="H29" s="72">
        <v>6</v>
      </c>
      <c r="I29" s="72">
        <f>G29/H29</f>
        <v>63.333333333333336</v>
      </c>
      <c r="J29" s="72">
        <v>3</v>
      </c>
      <c r="K29" s="72">
        <v>17</v>
      </c>
      <c r="L29" s="73">
        <v>147472</v>
      </c>
      <c r="M29" s="73">
        <v>26041</v>
      </c>
      <c r="N29" s="71">
        <v>44456</v>
      </c>
      <c r="O29" s="70" t="s">
        <v>182</v>
      </c>
      <c r="P29" s="67"/>
      <c r="Q29" s="79"/>
      <c r="R29" s="79"/>
      <c r="S29" s="79"/>
      <c r="T29" s="79"/>
      <c r="U29" s="80"/>
      <c r="V29" s="80"/>
      <c r="W29" s="2"/>
      <c r="X29" s="80"/>
      <c r="Y29" s="81"/>
      <c r="Z29" s="66"/>
      <c r="AA29" s="81"/>
      <c r="AB29" s="66"/>
    </row>
    <row r="30" spans="1:28" ht="25.35" customHeight="1">
      <c r="A30" s="69">
        <v>16</v>
      </c>
      <c r="B30" s="69">
        <v>11</v>
      </c>
      <c r="C30" s="74" t="s">
        <v>156</v>
      </c>
      <c r="D30" s="73">
        <v>1127</v>
      </c>
      <c r="E30" s="72">
        <v>4854</v>
      </c>
      <c r="F30" s="76">
        <f>(D30-E30)/E30</f>
        <v>-0.76782035434693041</v>
      </c>
      <c r="G30" s="73">
        <v>235</v>
      </c>
      <c r="H30" s="72">
        <v>6</v>
      </c>
      <c r="I30" s="72">
        <f>G30/H30</f>
        <v>39.166666666666664</v>
      </c>
      <c r="J30" s="72">
        <v>2</v>
      </c>
      <c r="K30" s="72">
        <v>2</v>
      </c>
      <c r="L30" s="73">
        <v>5981</v>
      </c>
      <c r="M30" s="73">
        <v>1156</v>
      </c>
      <c r="N30" s="71">
        <v>44561</v>
      </c>
      <c r="O30" s="70" t="s">
        <v>139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  <c r="AA30" s="2"/>
      <c r="AB30" s="66"/>
    </row>
    <row r="31" spans="1:28" ht="25.35" customHeight="1">
      <c r="A31" s="69">
        <v>17</v>
      </c>
      <c r="B31" s="69">
        <v>14</v>
      </c>
      <c r="C31" s="74" t="s">
        <v>93</v>
      </c>
      <c r="D31" s="73">
        <v>912.5</v>
      </c>
      <c r="E31" s="73">
        <v>1191</v>
      </c>
      <c r="F31" s="76">
        <f>(D31-E31)/E31</f>
        <v>-0.23383711167086482</v>
      </c>
      <c r="G31" s="73">
        <v>187</v>
      </c>
      <c r="H31" s="72">
        <v>6</v>
      </c>
      <c r="I31" s="72">
        <f>G31/H31</f>
        <v>31.166666666666668</v>
      </c>
      <c r="J31" s="72">
        <v>2</v>
      </c>
      <c r="K31" s="72">
        <v>9</v>
      </c>
      <c r="L31" s="73">
        <v>45592</v>
      </c>
      <c r="M31" s="73">
        <v>7690</v>
      </c>
      <c r="N31" s="71">
        <v>44512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1"/>
      <c r="Y31" s="80"/>
      <c r="Z31" s="81"/>
      <c r="AA31" s="2"/>
      <c r="AB31" s="66"/>
    </row>
    <row r="32" spans="1:28" ht="25.35" customHeight="1">
      <c r="A32" s="69">
        <v>18</v>
      </c>
      <c r="B32" s="69" t="s">
        <v>34</v>
      </c>
      <c r="C32" s="74" t="s">
        <v>253</v>
      </c>
      <c r="D32" s="73">
        <v>797.9</v>
      </c>
      <c r="E32" s="72" t="s">
        <v>36</v>
      </c>
      <c r="F32" s="72" t="s">
        <v>36</v>
      </c>
      <c r="G32" s="73">
        <v>137</v>
      </c>
      <c r="H32" s="72">
        <v>12</v>
      </c>
      <c r="I32" s="72">
        <f>G32/H32</f>
        <v>11.416666666666666</v>
      </c>
      <c r="J32" s="72">
        <v>3</v>
      </c>
      <c r="K32" s="72">
        <v>1</v>
      </c>
      <c r="L32" s="73">
        <v>797.9</v>
      </c>
      <c r="M32" s="73">
        <v>137</v>
      </c>
      <c r="N32" s="71">
        <v>44568</v>
      </c>
      <c r="O32" s="70" t="s">
        <v>80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  <c r="AA32" s="2"/>
      <c r="AB32" s="66"/>
    </row>
    <row r="33" spans="1:28" ht="25.35" customHeight="1">
      <c r="A33" s="69">
        <v>19</v>
      </c>
      <c r="B33" s="82" t="s">
        <v>34</v>
      </c>
      <c r="C33" s="74" t="s">
        <v>287</v>
      </c>
      <c r="D33" s="73">
        <v>675.6</v>
      </c>
      <c r="E33" s="72" t="s">
        <v>36</v>
      </c>
      <c r="F33" s="72" t="s">
        <v>36</v>
      </c>
      <c r="G33" s="73">
        <v>137</v>
      </c>
      <c r="H33" s="72" t="s">
        <v>36</v>
      </c>
      <c r="I33" s="72" t="s">
        <v>36</v>
      </c>
      <c r="J33" s="72">
        <v>6</v>
      </c>
      <c r="K33" s="72">
        <v>1</v>
      </c>
      <c r="L33" s="73">
        <v>675.6</v>
      </c>
      <c r="M33" s="73">
        <v>137</v>
      </c>
      <c r="N33" s="71">
        <v>44568</v>
      </c>
      <c r="O33" s="70" t="s">
        <v>82</v>
      </c>
      <c r="P33" s="67"/>
      <c r="Q33" s="79"/>
      <c r="R33" s="79"/>
      <c r="S33" s="79"/>
      <c r="T33" s="79"/>
      <c r="U33" s="80"/>
      <c r="V33" s="80"/>
      <c r="W33" s="81"/>
      <c r="X33" s="81"/>
      <c r="Y33" s="2"/>
      <c r="Z33" s="66"/>
      <c r="AA33" s="80"/>
      <c r="AB33" s="66"/>
    </row>
    <row r="34" spans="1:28" ht="25.35" customHeight="1">
      <c r="A34" s="69">
        <v>20</v>
      </c>
      <c r="B34" s="69" t="s">
        <v>58</v>
      </c>
      <c r="C34" s="74" t="s">
        <v>275</v>
      </c>
      <c r="D34" s="73">
        <v>656.7</v>
      </c>
      <c r="E34" s="72" t="s">
        <v>36</v>
      </c>
      <c r="F34" s="72" t="s">
        <v>36</v>
      </c>
      <c r="G34" s="73">
        <v>98</v>
      </c>
      <c r="H34" s="72">
        <v>7</v>
      </c>
      <c r="I34" s="72">
        <f>G34/H34</f>
        <v>14</v>
      </c>
      <c r="J34" s="72">
        <v>7</v>
      </c>
      <c r="K34" s="72">
        <v>0</v>
      </c>
      <c r="L34" s="73">
        <v>656.7</v>
      </c>
      <c r="M34" s="73">
        <v>98</v>
      </c>
      <c r="N34" s="71" t="s">
        <v>60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2"/>
      <c r="AB34" s="66"/>
    </row>
    <row r="35" spans="1:28" ht="25.2" customHeight="1">
      <c r="A35" s="45"/>
      <c r="B35" s="45"/>
      <c r="C35" s="56" t="s">
        <v>66</v>
      </c>
      <c r="D35" s="68">
        <f>SUM(D23:D34)</f>
        <v>446228.77000000008</v>
      </c>
      <c r="E35" s="68">
        <v>587341.40000000014</v>
      </c>
      <c r="F35" s="22">
        <f t="shared" ref="F35" si="3">(D35-E35)/E35</f>
        <v>-0.24025656968842998</v>
      </c>
      <c r="G35" s="68">
        <f t="shared" ref="G35" si="4">SUM(G23:G34)</f>
        <v>71222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17</v>
      </c>
      <c r="C37" s="74" t="s">
        <v>149</v>
      </c>
      <c r="D37" s="73">
        <v>647</v>
      </c>
      <c r="E37" s="72">
        <v>782</v>
      </c>
      <c r="F37" s="76">
        <f t="shared" ref="F37:F46" si="5">(D37-E37)/E37</f>
        <v>-0.17263427109974425</v>
      </c>
      <c r="G37" s="73">
        <v>143</v>
      </c>
      <c r="H37" s="72">
        <v>4</v>
      </c>
      <c r="I37" s="72">
        <f t="shared" ref="I37:I43" si="6">G37/H37</f>
        <v>35.75</v>
      </c>
      <c r="J37" s="72">
        <v>2</v>
      </c>
      <c r="K37" s="72">
        <v>6</v>
      </c>
      <c r="L37" s="73">
        <v>8738</v>
      </c>
      <c r="M37" s="73">
        <v>1812</v>
      </c>
      <c r="N37" s="71">
        <v>44533</v>
      </c>
      <c r="O37" s="70" t="s">
        <v>139</v>
      </c>
      <c r="P37" s="67"/>
      <c r="Q37" s="79"/>
      <c r="R37" s="79"/>
      <c r="S37" s="79"/>
      <c r="T37" s="80"/>
      <c r="U37" s="79"/>
      <c r="V37" s="79"/>
      <c r="W37" s="66"/>
      <c r="X37" s="81"/>
      <c r="Y37" s="81"/>
      <c r="Z37" s="80"/>
      <c r="AA37" s="2"/>
      <c r="AB37" s="66"/>
    </row>
    <row r="38" spans="1:28" ht="25.35" customHeight="1">
      <c r="A38" s="69">
        <v>22</v>
      </c>
      <c r="B38" s="82">
        <v>13</v>
      </c>
      <c r="C38" s="74" t="s">
        <v>277</v>
      </c>
      <c r="D38" s="73">
        <v>499.5</v>
      </c>
      <c r="E38" s="73">
        <v>1310.3</v>
      </c>
      <c r="F38" s="76">
        <f t="shared" si="5"/>
        <v>-0.61878959017018997</v>
      </c>
      <c r="G38" s="73">
        <v>88</v>
      </c>
      <c r="H38" s="72">
        <v>9</v>
      </c>
      <c r="I38" s="72">
        <f t="shared" si="6"/>
        <v>9.7777777777777786</v>
      </c>
      <c r="J38" s="72">
        <v>4</v>
      </c>
      <c r="K38" s="72">
        <v>3</v>
      </c>
      <c r="L38" s="73">
        <v>3359</v>
      </c>
      <c r="M38" s="73">
        <v>750</v>
      </c>
      <c r="N38" s="71">
        <v>44554</v>
      </c>
      <c r="O38" s="70" t="s">
        <v>80</v>
      </c>
      <c r="P38" s="67"/>
      <c r="Q38" s="65"/>
      <c r="R38" s="59"/>
      <c r="S38" s="65"/>
      <c r="T38" s="67"/>
      <c r="U38" s="66"/>
      <c r="V38" s="66"/>
      <c r="W38" s="81"/>
      <c r="X38" s="81"/>
      <c r="Y38" s="66"/>
      <c r="Z38" s="80"/>
      <c r="AA38" s="65"/>
      <c r="AB38" s="65"/>
    </row>
    <row r="39" spans="1:28" ht="25.35" customHeight="1">
      <c r="A39" s="69">
        <v>23</v>
      </c>
      <c r="B39" s="69">
        <v>24</v>
      </c>
      <c r="C39" s="74" t="s">
        <v>121</v>
      </c>
      <c r="D39" s="73">
        <v>325</v>
      </c>
      <c r="E39" s="73">
        <v>175.5</v>
      </c>
      <c r="F39" s="76">
        <f t="shared" si="5"/>
        <v>0.85185185185185186</v>
      </c>
      <c r="G39" s="73">
        <v>55</v>
      </c>
      <c r="H39" s="72">
        <v>4</v>
      </c>
      <c r="I39" s="72">
        <f t="shared" si="6"/>
        <v>13.75</v>
      </c>
      <c r="J39" s="72">
        <v>1</v>
      </c>
      <c r="K39" s="72">
        <v>8</v>
      </c>
      <c r="L39" s="73">
        <v>28232.12</v>
      </c>
      <c r="M39" s="73">
        <v>5010</v>
      </c>
      <c r="N39" s="71">
        <v>44519</v>
      </c>
      <c r="O39" s="70" t="s">
        <v>122</v>
      </c>
      <c r="P39" s="67"/>
      <c r="Q39" s="79"/>
      <c r="R39" s="79"/>
      <c r="S39" s="79"/>
      <c r="T39" s="79"/>
      <c r="U39" s="80"/>
      <c r="V39" s="80"/>
      <c r="W39" s="66"/>
      <c r="X39" s="81"/>
      <c r="Y39" s="2"/>
      <c r="Z39" s="80"/>
      <c r="AA39" s="81"/>
      <c r="AB39" s="66"/>
    </row>
    <row r="40" spans="1:28" ht="25.35" customHeight="1">
      <c r="A40" s="69">
        <v>24</v>
      </c>
      <c r="B40" s="82">
        <v>16</v>
      </c>
      <c r="C40" s="74" t="s">
        <v>162</v>
      </c>
      <c r="D40" s="73">
        <v>304.99</v>
      </c>
      <c r="E40" s="73">
        <v>890</v>
      </c>
      <c r="F40" s="76">
        <f t="shared" si="5"/>
        <v>-0.65731460674157305</v>
      </c>
      <c r="G40" s="73">
        <v>54</v>
      </c>
      <c r="H40" s="72">
        <v>3</v>
      </c>
      <c r="I40" s="72">
        <f t="shared" si="6"/>
        <v>18</v>
      </c>
      <c r="J40" s="72">
        <v>3</v>
      </c>
      <c r="K40" s="72">
        <v>6</v>
      </c>
      <c r="L40" s="73">
        <v>10002.31</v>
      </c>
      <c r="M40" s="73">
        <v>1796</v>
      </c>
      <c r="N40" s="71">
        <v>44533</v>
      </c>
      <c r="O40" s="70" t="s">
        <v>50</v>
      </c>
      <c r="P40" s="67"/>
      <c r="Q40" s="79"/>
      <c r="R40" s="79"/>
      <c r="S40" s="79"/>
      <c r="T40" s="79"/>
      <c r="U40" s="80"/>
      <c r="V40" s="80"/>
      <c r="W40" s="80"/>
      <c r="X40" s="81"/>
      <c r="Y40" s="2"/>
      <c r="Z40" s="66"/>
      <c r="AA40" s="81"/>
      <c r="AB40" s="65"/>
    </row>
    <row r="41" spans="1:28" ht="25.35" customHeight="1">
      <c r="A41" s="69">
        <v>25</v>
      </c>
      <c r="B41" s="82">
        <v>12</v>
      </c>
      <c r="C41" s="74" t="s">
        <v>279</v>
      </c>
      <c r="D41" s="73">
        <v>302.39999999999998</v>
      </c>
      <c r="E41" s="73">
        <v>1462.06</v>
      </c>
      <c r="F41" s="76">
        <f t="shared" si="5"/>
        <v>-0.79316854301465045</v>
      </c>
      <c r="G41" s="73">
        <v>91</v>
      </c>
      <c r="H41" s="72">
        <v>6</v>
      </c>
      <c r="I41" s="72">
        <f t="shared" si="6"/>
        <v>15.166666666666666</v>
      </c>
      <c r="J41" s="72">
        <v>3</v>
      </c>
      <c r="K41" s="72">
        <v>5</v>
      </c>
      <c r="L41" s="73">
        <v>41716.46</v>
      </c>
      <c r="M41" s="73">
        <v>8838</v>
      </c>
      <c r="N41" s="71">
        <v>44540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66"/>
      <c r="Z41" s="80"/>
      <c r="AA41" s="65"/>
      <c r="AB41" s="65"/>
    </row>
    <row r="42" spans="1:28" ht="25.35" customHeight="1">
      <c r="A42" s="69">
        <v>26</v>
      </c>
      <c r="B42" s="69">
        <v>32</v>
      </c>
      <c r="C42" s="74" t="s">
        <v>289</v>
      </c>
      <c r="D42" s="73">
        <v>107.5</v>
      </c>
      <c r="E42" s="73">
        <v>47</v>
      </c>
      <c r="F42" s="76">
        <f>(D42-E42)/E42</f>
        <v>1.2872340425531914</v>
      </c>
      <c r="G42" s="73">
        <v>28</v>
      </c>
      <c r="H42" s="72">
        <v>1</v>
      </c>
      <c r="I42" s="72">
        <f>G42/H42</f>
        <v>28</v>
      </c>
      <c r="J42" s="72">
        <v>1</v>
      </c>
      <c r="K42" s="72">
        <v>4</v>
      </c>
      <c r="L42" s="73">
        <v>4361.3</v>
      </c>
      <c r="M42" s="73">
        <v>898</v>
      </c>
      <c r="N42" s="71">
        <v>44526</v>
      </c>
      <c r="O42" s="70" t="s">
        <v>182</v>
      </c>
      <c r="P42" s="67"/>
      <c r="Q42" s="79"/>
      <c r="R42" s="79"/>
      <c r="S42" s="79"/>
      <c r="T42" s="79"/>
      <c r="U42" s="80"/>
      <c r="V42" s="80"/>
      <c r="W42" s="80"/>
      <c r="X42" s="65"/>
      <c r="Y42" s="81"/>
      <c r="Z42" s="66"/>
      <c r="AA42" s="81"/>
      <c r="AB42" s="65"/>
    </row>
    <row r="43" spans="1:28" ht="25.35" customHeight="1">
      <c r="A43" s="69">
        <v>27</v>
      </c>
      <c r="B43" s="82">
        <v>23</v>
      </c>
      <c r="C43" s="74" t="s">
        <v>264</v>
      </c>
      <c r="D43" s="73">
        <v>100.5</v>
      </c>
      <c r="E43" s="73">
        <v>204</v>
      </c>
      <c r="F43" s="76">
        <f t="shared" si="5"/>
        <v>-0.50735294117647056</v>
      </c>
      <c r="G43" s="73">
        <v>27</v>
      </c>
      <c r="H43" s="72">
        <v>1</v>
      </c>
      <c r="I43" s="72">
        <f t="shared" si="6"/>
        <v>27</v>
      </c>
      <c r="J43" s="72">
        <v>1</v>
      </c>
      <c r="K43" s="72">
        <v>5</v>
      </c>
      <c r="L43" s="73">
        <v>7993</v>
      </c>
      <c r="M43" s="73">
        <v>1381</v>
      </c>
      <c r="N43" s="71">
        <v>44540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2"/>
      <c r="Y43" s="80"/>
      <c r="Z43" s="66"/>
      <c r="AA43" s="81"/>
      <c r="AB43" s="66"/>
    </row>
    <row r="44" spans="1:28" ht="25.35" customHeight="1">
      <c r="A44" s="69">
        <v>28</v>
      </c>
      <c r="B44" s="69">
        <v>27</v>
      </c>
      <c r="C44" s="74" t="s">
        <v>294</v>
      </c>
      <c r="D44" s="73">
        <v>75</v>
      </c>
      <c r="E44" s="73">
        <v>103.5</v>
      </c>
      <c r="F44" s="76">
        <f t="shared" si="5"/>
        <v>-0.27536231884057971</v>
      </c>
      <c r="G44" s="73">
        <v>12</v>
      </c>
      <c r="H44" s="72" t="s">
        <v>36</v>
      </c>
      <c r="I44" s="72" t="s">
        <v>36</v>
      </c>
      <c r="J44" s="72">
        <v>1</v>
      </c>
      <c r="K44" s="72">
        <v>8</v>
      </c>
      <c r="L44" s="73">
        <v>2665.41</v>
      </c>
      <c r="M44" s="73">
        <v>503</v>
      </c>
      <c r="N44" s="71">
        <v>44519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1"/>
      <c r="Y44" s="2"/>
      <c r="Z44" s="80"/>
      <c r="AA44" s="81"/>
      <c r="AB44" s="66"/>
    </row>
    <row r="45" spans="1:28" ht="25.35" customHeight="1">
      <c r="A45" s="69">
        <v>29</v>
      </c>
      <c r="B45" s="69">
        <v>30</v>
      </c>
      <c r="C45" s="74" t="s">
        <v>295</v>
      </c>
      <c r="D45" s="73">
        <v>38</v>
      </c>
      <c r="E45" s="73">
        <v>82</v>
      </c>
      <c r="F45" s="76">
        <f t="shared" si="5"/>
        <v>-0.53658536585365857</v>
      </c>
      <c r="G45" s="73">
        <v>9</v>
      </c>
      <c r="H45" s="72" t="s">
        <v>36</v>
      </c>
      <c r="I45" s="72" t="s">
        <v>36</v>
      </c>
      <c r="J45" s="72">
        <v>2</v>
      </c>
      <c r="K45" s="72">
        <v>4</v>
      </c>
      <c r="L45" s="73">
        <v>1172</v>
      </c>
      <c r="M45" s="73">
        <v>234</v>
      </c>
      <c r="N45" s="71">
        <v>44547</v>
      </c>
      <c r="O45" s="70" t="s">
        <v>296</v>
      </c>
      <c r="P45" s="67"/>
      <c r="Q45" s="79"/>
      <c r="R45" s="79"/>
      <c r="S45" s="79"/>
      <c r="T45" s="79"/>
      <c r="U45" s="80"/>
      <c r="V45" s="80"/>
      <c r="W45" s="81"/>
      <c r="X45" s="81"/>
      <c r="Y45" s="80"/>
      <c r="Z45" s="66"/>
      <c r="AA45" s="65"/>
      <c r="AB45" s="65"/>
    </row>
    <row r="46" spans="1:28" ht="25.35" customHeight="1">
      <c r="A46" s="69">
        <v>30</v>
      </c>
      <c r="B46" s="25">
        <v>34</v>
      </c>
      <c r="C46" s="74" t="s">
        <v>278</v>
      </c>
      <c r="D46" s="73">
        <v>37</v>
      </c>
      <c r="E46" s="72">
        <v>12</v>
      </c>
      <c r="F46" s="76">
        <f t="shared" si="5"/>
        <v>2.0833333333333335</v>
      </c>
      <c r="G46" s="73">
        <v>20</v>
      </c>
      <c r="H46" s="72" t="s">
        <v>36</v>
      </c>
      <c r="I46" s="72" t="s">
        <v>36</v>
      </c>
      <c r="J46" s="72">
        <v>1</v>
      </c>
      <c r="K46" s="72" t="s">
        <v>36</v>
      </c>
      <c r="L46" s="73">
        <v>7243</v>
      </c>
      <c r="M46" s="73">
        <v>1581</v>
      </c>
      <c r="N46" s="71">
        <v>44533</v>
      </c>
      <c r="O46" s="70" t="s">
        <v>47</v>
      </c>
      <c r="P46" s="67"/>
      <c r="Q46" s="79"/>
      <c r="R46" s="79"/>
      <c r="S46" s="79"/>
      <c r="T46" s="79"/>
      <c r="U46" s="80"/>
      <c r="V46" s="80"/>
      <c r="W46" s="80"/>
      <c r="X46" s="81"/>
      <c r="Y46" s="66"/>
      <c r="Z46" s="81"/>
      <c r="AA46" s="2"/>
      <c r="AB46" s="66"/>
    </row>
    <row r="47" spans="1:28" ht="25.2" customHeight="1">
      <c r="A47" s="45"/>
      <c r="B47" s="45"/>
      <c r="C47" s="56" t="s">
        <v>90</v>
      </c>
      <c r="D47" s="68">
        <f>SUM(D35:D46)</f>
        <v>448665.66000000009</v>
      </c>
      <c r="E47" s="68">
        <v>589107.06000000017</v>
      </c>
      <c r="F47" s="22">
        <f t="shared" ref="F47:F51" si="7">(D47-E47)/E47</f>
        <v>-0.23839707505797</v>
      </c>
      <c r="G47" s="68">
        <f>SUM(G35:G46)</f>
        <v>71749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75" t="s">
        <v>36</v>
      </c>
      <c r="C49" s="74" t="s">
        <v>85</v>
      </c>
      <c r="D49" s="73">
        <v>16.600000000000001</v>
      </c>
      <c r="E49" s="72" t="s">
        <v>36</v>
      </c>
      <c r="F49" s="72" t="s">
        <v>36</v>
      </c>
      <c r="G49" s="73">
        <v>4</v>
      </c>
      <c r="H49" s="72">
        <v>2</v>
      </c>
      <c r="I49" s="72">
        <f>G49/H49</f>
        <v>2</v>
      </c>
      <c r="J49" s="72">
        <v>1</v>
      </c>
      <c r="K49" s="72" t="s">
        <v>36</v>
      </c>
      <c r="L49" s="73">
        <v>17974.82</v>
      </c>
      <c r="M49" s="73">
        <v>3765</v>
      </c>
      <c r="N49" s="71">
        <v>44533</v>
      </c>
      <c r="O49" s="70" t="s">
        <v>41</v>
      </c>
      <c r="P49" s="67"/>
      <c r="Q49" s="79"/>
      <c r="R49" s="79"/>
      <c r="S49" s="79"/>
      <c r="T49" s="79"/>
      <c r="U49" s="80"/>
      <c r="V49" s="80"/>
      <c r="W49" s="66"/>
      <c r="X49" s="80"/>
      <c r="Y49" s="2"/>
      <c r="Z49" s="80"/>
      <c r="AA49" s="81"/>
      <c r="AB49" s="66"/>
    </row>
    <row r="50" spans="1:28" ht="25.35" customHeight="1">
      <c r="A50" s="69">
        <v>32</v>
      </c>
      <c r="B50" s="75" t="s">
        <v>36</v>
      </c>
      <c r="C50" s="74" t="s">
        <v>297</v>
      </c>
      <c r="D50" s="73">
        <v>11.1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41487.31</v>
      </c>
      <c r="M50" s="73">
        <v>8734</v>
      </c>
      <c r="N50" s="71">
        <v>44505</v>
      </c>
      <c r="O50" s="70" t="s">
        <v>41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  <c r="AA50" s="65"/>
      <c r="AB50" s="65"/>
    </row>
    <row r="51" spans="1:28" ht="25.35" customHeight="1">
      <c r="A51" s="45"/>
      <c r="B51" s="45"/>
      <c r="C51" s="56" t="s">
        <v>94</v>
      </c>
      <c r="D51" s="68">
        <f>SUM(D47:D50)</f>
        <v>448693.36000000004</v>
      </c>
      <c r="E51" s="68">
        <v>589218.06000000017</v>
      </c>
      <c r="F51" s="22">
        <f t="shared" si="7"/>
        <v>-0.23849353836846088</v>
      </c>
      <c r="G51" s="68">
        <f t="shared" ref="G51" si="8">SUM(G47:G50)</f>
        <v>71755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64" spans="1:2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0.88671875" style="57" bestFit="1" customWidth="1"/>
    <col min="25" max="25" width="13.6640625" style="57" customWidth="1"/>
    <col min="26" max="26" width="12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298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299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1.6">
      <c r="A6" s="105"/>
      <c r="B6" s="105"/>
      <c r="C6" s="108"/>
      <c r="D6" s="36" t="s">
        <v>292</v>
      </c>
      <c r="E6" s="36" t="s">
        <v>300</v>
      </c>
      <c r="F6" s="108"/>
      <c r="G6" s="108" t="s">
        <v>292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293</v>
      </c>
      <c r="E10" s="90" t="s">
        <v>301</v>
      </c>
      <c r="F10" s="108"/>
      <c r="G10" s="90" t="s">
        <v>293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183</v>
      </c>
      <c r="D13" s="73">
        <v>201930.06999999998</v>
      </c>
      <c r="E13" s="72" t="s">
        <v>36</v>
      </c>
      <c r="F13" s="72" t="s">
        <v>36</v>
      </c>
      <c r="G13" s="73">
        <v>28999</v>
      </c>
      <c r="H13" s="72">
        <v>350</v>
      </c>
      <c r="I13" s="72">
        <f t="shared" ref="I13:I20" si="0">G13/H13</f>
        <v>82.854285714285709</v>
      </c>
      <c r="J13" s="72">
        <v>19</v>
      </c>
      <c r="K13" s="72">
        <v>1</v>
      </c>
      <c r="L13" s="73">
        <v>237685.66</v>
      </c>
      <c r="M13" s="73">
        <v>34261</v>
      </c>
      <c r="N13" s="71">
        <v>44561</v>
      </c>
      <c r="O13" s="70" t="s">
        <v>184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>
        <v>1</v>
      </c>
      <c r="C14" s="74" t="s">
        <v>213</v>
      </c>
      <c r="D14" s="73">
        <v>109860.76</v>
      </c>
      <c r="E14" s="73">
        <v>162611.88</v>
      </c>
      <c r="F14" s="76">
        <f>(D14-E14)/E14</f>
        <v>-0.32439893075462878</v>
      </c>
      <c r="G14" s="73">
        <v>16150</v>
      </c>
      <c r="H14" s="72">
        <v>212</v>
      </c>
      <c r="I14" s="72">
        <f t="shared" si="0"/>
        <v>76.179245283018872</v>
      </c>
      <c r="J14" s="72">
        <v>13</v>
      </c>
      <c r="K14" s="72">
        <v>3</v>
      </c>
      <c r="L14" s="73">
        <v>603768.01</v>
      </c>
      <c r="M14" s="73">
        <v>87269</v>
      </c>
      <c r="N14" s="71">
        <v>44547</v>
      </c>
      <c r="O14" s="70" t="s">
        <v>142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2"/>
      <c r="AB14" s="66"/>
    </row>
    <row r="15" spans="1:28" ht="25.35" customHeight="1">
      <c r="A15" s="69">
        <v>3</v>
      </c>
      <c r="B15" s="69">
        <v>2</v>
      </c>
      <c r="C15" s="74" t="s">
        <v>70</v>
      </c>
      <c r="D15" s="73">
        <v>85431.89</v>
      </c>
      <c r="E15" s="73">
        <v>83508.75</v>
      </c>
      <c r="F15" s="76">
        <f>(D15-E15)/E15</f>
        <v>2.3029203526576548E-2</v>
      </c>
      <c r="G15" s="73">
        <v>17547</v>
      </c>
      <c r="H15" s="72">
        <v>283</v>
      </c>
      <c r="I15" s="72">
        <f t="shared" si="0"/>
        <v>62.003533568904594</v>
      </c>
      <c r="J15" s="72">
        <v>19</v>
      </c>
      <c r="K15" s="72">
        <v>2</v>
      </c>
      <c r="L15" s="73">
        <v>197434</v>
      </c>
      <c r="M15" s="73">
        <v>41287</v>
      </c>
      <c r="N15" s="71">
        <v>44554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69">
        <v>4</v>
      </c>
      <c r="C16" s="74" t="s">
        <v>161</v>
      </c>
      <c r="D16" s="73">
        <v>36343.86</v>
      </c>
      <c r="E16" s="73">
        <v>41562.1</v>
      </c>
      <c r="F16" s="76">
        <f>(D16-E16)/E16</f>
        <v>-0.1255528474259</v>
      </c>
      <c r="G16" s="73">
        <v>5588</v>
      </c>
      <c r="H16" s="72">
        <v>83</v>
      </c>
      <c r="I16" s="72">
        <f t="shared" si="0"/>
        <v>67.325301204819283</v>
      </c>
      <c r="J16" s="72">
        <v>12</v>
      </c>
      <c r="K16" s="72">
        <v>6</v>
      </c>
      <c r="L16" s="73">
        <v>560148</v>
      </c>
      <c r="M16" s="73">
        <v>80427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276</v>
      </c>
      <c r="D17" s="73">
        <v>36041.769999999997</v>
      </c>
      <c r="E17" s="72" t="s">
        <v>36</v>
      </c>
      <c r="F17" s="72" t="s">
        <v>36</v>
      </c>
      <c r="G17" s="73">
        <v>7565</v>
      </c>
      <c r="H17" s="72">
        <v>209</v>
      </c>
      <c r="I17" s="72">
        <f t="shared" si="0"/>
        <v>36.196172248803826</v>
      </c>
      <c r="J17" s="72">
        <v>15</v>
      </c>
      <c r="K17" s="72">
        <v>1</v>
      </c>
      <c r="L17" s="73">
        <v>36041.769999999997</v>
      </c>
      <c r="M17" s="73">
        <v>7565</v>
      </c>
      <c r="N17" s="71">
        <v>44561</v>
      </c>
      <c r="O17" s="70" t="s">
        <v>80</v>
      </c>
      <c r="P17" s="67"/>
      <c r="Q17" s="79"/>
      <c r="R17" s="79"/>
      <c r="S17" s="79"/>
      <c r="T17" s="79"/>
      <c r="U17" s="80"/>
      <c r="V17" s="80"/>
      <c r="W17" s="80"/>
      <c r="X17" s="81"/>
      <c r="Y17" s="2"/>
      <c r="Z17" s="66"/>
      <c r="AA17" s="81"/>
      <c r="AB17" s="66"/>
    </row>
    <row r="18" spans="1:28" ht="25.35" customHeight="1">
      <c r="A18" s="69">
        <v>6</v>
      </c>
      <c r="B18" s="69">
        <v>3</v>
      </c>
      <c r="C18" s="74" t="s">
        <v>262</v>
      </c>
      <c r="D18" s="73">
        <v>31979.05</v>
      </c>
      <c r="E18" s="73">
        <v>80984</v>
      </c>
      <c r="F18" s="76">
        <f>(D18-E18)/E18</f>
        <v>-0.60511891237775361</v>
      </c>
      <c r="G18" s="73">
        <v>4984</v>
      </c>
      <c r="H18" s="72">
        <v>162</v>
      </c>
      <c r="I18" s="72">
        <f t="shared" si="0"/>
        <v>30.765432098765434</v>
      </c>
      <c r="J18" s="72">
        <v>14</v>
      </c>
      <c r="K18" s="72">
        <v>2</v>
      </c>
      <c r="L18" s="73">
        <v>162350.32</v>
      </c>
      <c r="M18" s="73">
        <v>23994</v>
      </c>
      <c r="N18" s="71">
        <v>44554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2"/>
      <c r="Z18" s="66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248</v>
      </c>
      <c r="D19" s="73">
        <v>29696.27</v>
      </c>
      <c r="E19" s="72" t="s">
        <v>36</v>
      </c>
      <c r="F19" s="72" t="s">
        <v>36</v>
      </c>
      <c r="G19" s="73">
        <v>4598</v>
      </c>
      <c r="H19" s="72">
        <v>180</v>
      </c>
      <c r="I19" s="72">
        <f t="shared" si="0"/>
        <v>25.544444444444444</v>
      </c>
      <c r="J19" s="72">
        <v>16</v>
      </c>
      <c r="K19" s="72">
        <v>1</v>
      </c>
      <c r="L19" s="73">
        <v>30457</v>
      </c>
      <c r="M19" s="73">
        <v>4722</v>
      </c>
      <c r="N19" s="71">
        <v>44561</v>
      </c>
      <c r="O19" s="70" t="s">
        <v>43</v>
      </c>
      <c r="P19" s="11"/>
      <c r="Q19" s="79"/>
      <c r="R19" s="79"/>
      <c r="S19" s="79"/>
      <c r="T19" s="79"/>
      <c r="U19" s="80"/>
      <c r="V19" s="80"/>
      <c r="W19" s="80"/>
      <c r="X19" s="81"/>
      <c r="Y19" s="2"/>
      <c r="Z19" s="66"/>
      <c r="AA19" s="81"/>
      <c r="AB19" s="66"/>
    </row>
    <row r="20" spans="1:28" ht="25.35" customHeight="1">
      <c r="A20" s="69">
        <v>8</v>
      </c>
      <c r="B20" s="69">
        <v>6</v>
      </c>
      <c r="C20" s="74" t="s">
        <v>171</v>
      </c>
      <c r="D20" s="73">
        <v>16588.61</v>
      </c>
      <c r="E20" s="73">
        <v>24550.94</v>
      </c>
      <c r="F20" s="76">
        <f>(D20-E20)/E20</f>
        <v>-0.32431874298906677</v>
      </c>
      <c r="G20" s="73">
        <v>3395</v>
      </c>
      <c r="H20" s="72">
        <v>60</v>
      </c>
      <c r="I20" s="72">
        <f t="shared" si="0"/>
        <v>56.583333333333336</v>
      </c>
      <c r="J20" s="72">
        <v>10</v>
      </c>
      <c r="K20" s="72">
        <v>6</v>
      </c>
      <c r="L20" s="73">
        <v>175054</v>
      </c>
      <c r="M20" s="73">
        <v>35019</v>
      </c>
      <c r="N20" s="71">
        <v>44526</v>
      </c>
      <c r="O20" s="70" t="s">
        <v>43</v>
      </c>
      <c r="P20" s="67"/>
      <c r="Q20" s="79"/>
      <c r="R20" s="79"/>
      <c r="S20" s="79"/>
      <c r="T20" s="79"/>
      <c r="U20" s="80"/>
      <c r="V20" s="80"/>
      <c r="W20" s="80"/>
      <c r="X20" s="81"/>
      <c r="Y20" s="2"/>
      <c r="Z20" s="66"/>
      <c r="AA20" s="81"/>
      <c r="AB20" s="66"/>
    </row>
    <row r="21" spans="1:28" ht="25.35" customHeight="1">
      <c r="A21" s="69">
        <v>9</v>
      </c>
      <c r="B21" s="69">
        <v>7</v>
      </c>
      <c r="C21" s="74" t="s">
        <v>288</v>
      </c>
      <c r="D21" s="73">
        <v>15028</v>
      </c>
      <c r="E21" s="73">
        <v>24345</v>
      </c>
      <c r="F21" s="76">
        <f>(D21-E21)/E21</f>
        <v>-0.38270692133908402</v>
      </c>
      <c r="G21" s="73">
        <v>2367</v>
      </c>
      <c r="H21" s="72" t="s">
        <v>36</v>
      </c>
      <c r="I21" s="72" t="s">
        <v>36</v>
      </c>
      <c r="J21" s="72">
        <v>6</v>
      </c>
      <c r="K21" s="72">
        <v>3</v>
      </c>
      <c r="L21" s="73">
        <v>64481</v>
      </c>
      <c r="M21" s="73">
        <v>10120</v>
      </c>
      <c r="N21" s="71">
        <v>44547</v>
      </c>
      <c r="O21" s="70" t="s">
        <v>47</v>
      </c>
      <c r="P21" s="67"/>
      <c r="Q21" s="79"/>
      <c r="R21" s="79"/>
      <c r="S21" s="79"/>
      <c r="T21" s="79"/>
      <c r="U21" s="80"/>
      <c r="V21" s="80"/>
      <c r="W21" s="80"/>
      <c r="X21" s="81"/>
      <c r="Y21" s="2"/>
      <c r="Z21" s="66"/>
      <c r="AA21" s="81"/>
      <c r="AB21" s="66"/>
    </row>
    <row r="22" spans="1:28" ht="25.35" customHeight="1">
      <c r="A22" s="69">
        <v>10</v>
      </c>
      <c r="B22" s="83" t="s">
        <v>58</v>
      </c>
      <c r="C22" s="74" t="s">
        <v>62</v>
      </c>
      <c r="D22" s="73">
        <v>11309.05</v>
      </c>
      <c r="E22" s="72" t="s">
        <v>36</v>
      </c>
      <c r="F22" s="72" t="s">
        <v>36</v>
      </c>
      <c r="G22" s="73">
        <v>2261</v>
      </c>
      <c r="H22" s="72">
        <v>31</v>
      </c>
      <c r="I22" s="72">
        <f>G22/H22</f>
        <v>72.935483870967744</v>
      </c>
      <c r="J22" s="72">
        <v>8</v>
      </c>
      <c r="K22" s="72">
        <v>0</v>
      </c>
      <c r="L22" s="73">
        <v>11909</v>
      </c>
      <c r="M22" s="73">
        <v>2381</v>
      </c>
      <c r="N22" s="71" t="s">
        <v>60</v>
      </c>
      <c r="O22" s="70" t="s">
        <v>39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2"/>
      <c r="AB22" s="66"/>
    </row>
    <row r="23" spans="1:28" ht="25.35" customHeight="1">
      <c r="A23" s="45"/>
      <c r="B23" s="45"/>
      <c r="C23" s="56" t="s">
        <v>52</v>
      </c>
      <c r="D23" s="68">
        <f>SUM(D13:D22)</f>
        <v>574209.32999999996</v>
      </c>
      <c r="E23" s="68">
        <v>466357.30000000005</v>
      </c>
      <c r="F23" s="22">
        <f t="shared" ref="F23" si="1">(D23-E23)/E23</f>
        <v>0.23126480490387927</v>
      </c>
      <c r="G23" s="68">
        <f t="shared" ref="G23" si="2">SUM(G13:G22)</f>
        <v>93454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79"/>
      <c r="S23" s="65"/>
      <c r="T23" s="65"/>
      <c r="U23" s="67"/>
      <c r="V23" s="67"/>
      <c r="W23" s="67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79"/>
      <c r="S24" s="65"/>
      <c r="T24" s="65"/>
      <c r="U24" s="67"/>
      <c r="V24" s="67"/>
      <c r="W24" s="67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156</v>
      </c>
      <c r="D25" s="73">
        <v>4854</v>
      </c>
      <c r="E25" s="72" t="s">
        <v>36</v>
      </c>
      <c r="F25" s="72" t="s">
        <v>36</v>
      </c>
      <c r="G25" s="73">
        <v>921</v>
      </c>
      <c r="H25" s="72">
        <v>18</v>
      </c>
      <c r="I25" s="72">
        <f t="shared" ref="I25:I33" si="3">G25/H25</f>
        <v>51.166666666666664</v>
      </c>
      <c r="J25" s="72">
        <v>5</v>
      </c>
      <c r="K25" s="72">
        <v>1</v>
      </c>
      <c r="L25" s="73">
        <v>4854</v>
      </c>
      <c r="M25" s="73">
        <v>921</v>
      </c>
      <c r="N25" s="71">
        <v>44561</v>
      </c>
      <c r="O25" s="70" t="s">
        <v>139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2"/>
      <c r="AB25" s="66"/>
    </row>
    <row r="26" spans="1:28" ht="25.35" customHeight="1">
      <c r="A26" s="69">
        <v>12</v>
      </c>
      <c r="B26" s="82">
        <v>8</v>
      </c>
      <c r="C26" s="74" t="s">
        <v>279</v>
      </c>
      <c r="D26" s="73">
        <v>1462.06</v>
      </c>
      <c r="E26" s="73">
        <v>8429.6299999999992</v>
      </c>
      <c r="F26" s="76">
        <f>(D26-E26)/E26</f>
        <v>-0.82655703749749398</v>
      </c>
      <c r="G26" s="73">
        <v>336</v>
      </c>
      <c r="H26" s="72">
        <v>17</v>
      </c>
      <c r="I26" s="72">
        <f>G26/H26</f>
        <v>19.764705882352942</v>
      </c>
      <c r="J26" s="72">
        <v>4</v>
      </c>
      <c r="K26" s="72">
        <v>4</v>
      </c>
      <c r="L26" s="73">
        <v>41414.06</v>
      </c>
      <c r="M26" s="73">
        <v>8747</v>
      </c>
      <c r="N26" s="71">
        <v>44540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2"/>
      <c r="Y26" s="81"/>
      <c r="Z26" s="66"/>
      <c r="AA26" s="80"/>
      <c r="AB26" s="66"/>
    </row>
    <row r="27" spans="1:28" ht="25.35" customHeight="1">
      <c r="A27" s="69">
        <v>13</v>
      </c>
      <c r="B27" s="69">
        <v>10</v>
      </c>
      <c r="C27" s="74" t="s">
        <v>277</v>
      </c>
      <c r="D27" s="73">
        <v>1310.3</v>
      </c>
      <c r="E27" s="73">
        <v>1549.2</v>
      </c>
      <c r="F27" s="76">
        <f>(D27-E27)/E27</f>
        <v>-0.15420862380583533</v>
      </c>
      <c r="G27" s="73">
        <v>255</v>
      </c>
      <c r="H27" s="72">
        <v>32</v>
      </c>
      <c r="I27" s="72">
        <f t="shared" si="3"/>
        <v>7.96875</v>
      </c>
      <c r="J27" s="72">
        <v>8</v>
      </c>
      <c r="K27" s="72">
        <v>2</v>
      </c>
      <c r="L27" s="73">
        <v>2859.5</v>
      </c>
      <c r="M27" s="73">
        <v>662</v>
      </c>
      <c r="N27" s="71">
        <v>44554</v>
      </c>
      <c r="O27" s="70" t="s">
        <v>80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  <c r="AA27" s="2"/>
      <c r="AB27" s="66"/>
    </row>
    <row r="28" spans="1:28" ht="25.35" customHeight="1">
      <c r="A28" s="69">
        <v>14</v>
      </c>
      <c r="B28" s="69">
        <v>22</v>
      </c>
      <c r="C28" s="74" t="s">
        <v>93</v>
      </c>
      <c r="D28" s="73">
        <v>1191</v>
      </c>
      <c r="E28" s="73">
        <v>181.74</v>
      </c>
      <c r="F28" s="76">
        <f>(D28-E28)/E28</f>
        <v>5.553317926708484</v>
      </c>
      <c r="G28" s="73">
        <v>262</v>
      </c>
      <c r="H28" s="72">
        <v>3</v>
      </c>
      <c r="I28" s="72">
        <f t="shared" si="3"/>
        <v>87.333333333333329</v>
      </c>
      <c r="J28" s="72">
        <v>2</v>
      </c>
      <c r="K28" s="72">
        <v>8</v>
      </c>
      <c r="L28" s="73">
        <v>44680</v>
      </c>
      <c r="M28" s="73">
        <v>7503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79"/>
      <c r="V28" s="79"/>
      <c r="W28" s="81"/>
      <c r="X28" s="81"/>
      <c r="Y28" s="66"/>
      <c r="Z28" s="80"/>
      <c r="AA28" s="2"/>
      <c r="AB28" s="66"/>
    </row>
    <row r="29" spans="1:28" ht="25.35" customHeight="1">
      <c r="A29" s="69">
        <v>15</v>
      </c>
      <c r="B29" s="75" t="s">
        <v>36</v>
      </c>
      <c r="C29" s="74" t="s">
        <v>265</v>
      </c>
      <c r="D29" s="73">
        <v>1011.81</v>
      </c>
      <c r="E29" s="72" t="s">
        <v>36</v>
      </c>
      <c r="F29" s="72" t="s">
        <v>36</v>
      </c>
      <c r="G29" s="73">
        <v>191</v>
      </c>
      <c r="H29" s="72">
        <v>7</v>
      </c>
      <c r="I29" s="72">
        <f t="shared" si="3"/>
        <v>27.285714285714285</v>
      </c>
      <c r="J29" s="72">
        <v>2</v>
      </c>
      <c r="K29" s="72" t="s">
        <v>36</v>
      </c>
      <c r="L29" s="73">
        <v>415638</v>
      </c>
      <c r="M29" s="73">
        <v>61681</v>
      </c>
      <c r="N29" s="71">
        <v>44470</v>
      </c>
      <c r="O29" s="70" t="s">
        <v>37</v>
      </c>
      <c r="P29" s="67"/>
      <c r="Q29" s="79"/>
      <c r="R29" s="79"/>
      <c r="S29" s="79"/>
      <c r="T29" s="79"/>
      <c r="U29" s="80"/>
      <c r="V29" s="80"/>
      <c r="W29" s="80"/>
      <c r="X29" s="81"/>
      <c r="Y29" s="2"/>
      <c r="Z29" s="66"/>
      <c r="AA29" s="81"/>
      <c r="AB29" s="66"/>
    </row>
    <row r="30" spans="1:28" ht="25.35" customHeight="1">
      <c r="A30" s="69">
        <v>16</v>
      </c>
      <c r="B30" s="69">
        <v>16</v>
      </c>
      <c r="C30" s="74" t="s">
        <v>162</v>
      </c>
      <c r="D30" s="73">
        <v>890</v>
      </c>
      <c r="E30" s="73">
        <v>468.33</v>
      </c>
      <c r="F30" s="76">
        <f>(D30-E30)/E30</f>
        <v>0.90036939764695845</v>
      </c>
      <c r="G30" s="73">
        <v>164</v>
      </c>
      <c r="H30" s="72">
        <v>6</v>
      </c>
      <c r="I30" s="72">
        <f>G30/H30</f>
        <v>27.333333333333332</v>
      </c>
      <c r="J30" s="72">
        <v>2</v>
      </c>
      <c r="K30" s="72">
        <v>5</v>
      </c>
      <c r="L30" s="73">
        <v>9697.32</v>
      </c>
      <c r="M30" s="73">
        <v>1742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72" t="s">
        <v>36</v>
      </c>
      <c r="C31" s="74" t="s">
        <v>149</v>
      </c>
      <c r="D31" s="73">
        <v>782</v>
      </c>
      <c r="E31" s="72" t="s">
        <v>36</v>
      </c>
      <c r="F31" s="72" t="s">
        <v>36</v>
      </c>
      <c r="G31" s="73">
        <v>168</v>
      </c>
      <c r="H31" s="72">
        <v>4</v>
      </c>
      <c r="I31" s="72">
        <f t="shared" si="3"/>
        <v>42</v>
      </c>
      <c r="J31" s="72">
        <v>1</v>
      </c>
      <c r="K31" s="72">
        <v>5</v>
      </c>
      <c r="L31" s="73">
        <v>8091.08</v>
      </c>
      <c r="M31" s="73">
        <v>1669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2"/>
      <c r="Y31" s="80"/>
      <c r="Z31" s="66"/>
      <c r="AA31" s="81"/>
      <c r="AB31" s="65"/>
    </row>
    <row r="32" spans="1:28" ht="25.35" customHeight="1">
      <c r="A32" s="69">
        <v>18</v>
      </c>
      <c r="B32" s="82">
        <v>18</v>
      </c>
      <c r="C32" s="74" t="s">
        <v>187</v>
      </c>
      <c r="D32" s="73">
        <v>751.9</v>
      </c>
      <c r="E32" s="73">
        <v>369.5</v>
      </c>
      <c r="F32" s="76">
        <f>(D32-E32)/E32</f>
        <v>1.0349120433017591</v>
      </c>
      <c r="G32" s="73">
        <v>142</v>
      </c>
      <c r="H32" s="72">
        <v>4</v>
      </c>
      <c r="I32" s="72">
        <f t="shared" si="3"/>
        <v>35.5</v>
      </c>
      <c r="J32" s="72">
        <v>2</v>
      </c>
      <c r="K32" s="72">
        <v>16</v>
      </c>
      <c r="L32" s="73">
        <v>140437</v>
      </c>
      <c r="M32" s="73">
        <v>25187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79"/>
      <c r="V32" s="80"/>
      <c r="W32" s="81"/>
      <c r="X32" s="66"/>
      <c r="Y32" s="81"/>
      <c r="Z32" s="80"/>
      <c r="AA32" s="65"/>
      <c r="AB32" s="65"/>
    </row>
    <row r="33" spans="1:28" ht="24.75" customHeight="1">
      <c r="A33" s="69">
        <v>19</v>
      </c>
      <c r="B33" s="72" t="s">
        <v>36</v>
      </c>
      <c r="C33" s="60" t="s">
        <v>302</v>
      </c>
      <c r="D33" s="73">
        <v>504</v>
      </c>
      <c r="E33" s="72" t="s">
        <v>36</v>
      </c>
      <c r="F33" s="72" t="s">
        <v>36</v>
      </c>
      <c r="G33" s="73">
        <v>56</v>
      </c>
      <c r="H33" s="28">
        <v>1</v>
      </c>
      <c r="I33" s="72">
        <f t="shared" si="3"/>
        <v>56</v>
      </c>
      <c r="J33" s="28">
        <v>1</v>
      </c>
      <c r="K33" s="72" t="s">
        <v>36</v>
      </c>
      <c r="L33" s="73">
        <v>119971</v>
      </c>
      <c r="M33" s="73">
        <v>26757</v>
      </c>
      <c r="N33" s="71">
        <v>41712</v>
      </c>
      <c r="O33" s="70" t="s">
        <v>303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65"/>
      <c r="AB33" s="65"/>
    </row>
    <row r="34" spans="1:28" ht="25.35" customHeight="1">
      <c r="A34" s="69">
        <v>20</v>
      </c>
      <c r="B34" s="69">
        <v>28</v>
      </c>
      <c r="C34" s="74" t="s">
        <v>254</v>
      </c>
      <c r="D34" s="73">
        <v>375</v>
      </c>
      <c r="E34" s="72">
        <v>37.19</v>
      </c>
      <c r="F34" s="76">
        <f t="shared" ref="F34:F35" si="4">(D34-E34)/E34</f>
        <v>9.0833557407905356</v>
      </c>
      <c r="G34" s="73">
        <v>70</v>
      </c>
      <c r="H34" s="72">
        <v>2</v>
      </c>
      <c r="I34" s="72">
        <f>G34/H34</f>
        <v>35</v>
      </c>
      <c r="J34" s="72">
        <v>2</v>
      </c>
      <c r="K34" s="72" t="s">
        <v>36</v>
      </c>
      <c r="L34" s="73">
        <v>14471.17</v>
      </c>
      <c r="M34" s="73">
        <v>2658</v>
      </c>
      <c r="N34" s="71">
        <v>44477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2"/>
      <c r="Y34" s="80"/>
      <c r="Z34" s="66"/>
      <c r="AA34" s="81"/>
      <c r="AB34" s="66"/>
    </row>
    <row r="35" spans="1:28" ht="25.2" customHeight="1">
      <c r="A35" s="45"/>
      <c r="B35" s="45"/>
      <c r="C35" s="56" t="s">
        <v>66</v>
      </c>
      <c r="D35" s="68">
        <f>SUM(D23:D34)</f>
        <v>587341.40000000014</v>
      </c>
      <c r="E35" s="68">
        <v>472276.51000000007</v>
      </c>
      <c r="F35" s="22">
        <f t="shared" si="4"/>
        <v>0.24363881659072997</v>
      </c>
      <c r="G35" s="68">
        <f t="shared" ref="G35" si="5">SUM(G23:G34)</f>
        <v>96019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>
        <v>21</v>
      </c>
      <c r="C37" s="74" t="s">
        <v>280</v>
      </c>
      <c r="D37" s="73">
        <v>359</v>
      </c>
      <c r="E37" s="73">
        <v>319.77999999999997</v>
      </c>
      <c r="F37" s="76">
        <f>(D37-E37)/E37</f>
        <v>0.12264681968853597</v>
      </c>
      <c r="G37" s="73">
        <v>74</v>
      </c>
      <c r="H37" s="72">
        <v>5</v>
      </c>
      <c r="I37" s="72">
        <f t="shared" ref="I37:I42" si="6">G37/H37</f>
        <v>14.8</v>
      </c>
      <c r="J37" s="72">
        <v>2</v>
      </c>
      <c r="K37" s="72">
        <v>2</v>
      </c>
      <c r="L37" s="73">
        <v>1685.69</v>
      </c>
      <c r="M37" s="73">
        <v>333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0"/>
      <c r="X37" s="81"/>
      <c r="Y37" s="66"/>
      <c r="Z37" s="2"/>
      <c r="AA37" s="81"/>
      <c r="AB37" s="66"/>
    </row>
    <row r="38" spans="1:28" ht="25.35" customHeight="1">
      <c r="A38" s="69">
        <v>22</v>
      </c>
      <c r="B38" s="69">
        <v>9</v>
      </c>
      <c r="C38" s="74" t="s">
        <v>304</v>
      </c>
      <c r="D38" s="73">
        <v>339.66</v>
      </c>
      <c r="E38" s="73">
        <v>3060.21</v>
      </c>
      <c r="F38" s="76">
        <f>(D38-E38)/E38</f>
        <v>-0.88900761712431509</v>
      </c>
      <c r="G38" s="73">
        <v>78</v>
      </c>
      <c r="H38" s="72">
        <v>12</v>
      </c>
      <c r="I38" s="72">
        <f t="shared" si="6"/>
        <v>6.5</v>
      </c>
      <c r="J38" s="72">
        <v>5</v>
      </c>
      <c r="K38" s="72">
        <v>3</v>
      </c>
      <c r="L38" s="73">
        <v>17836.3</v>
      </c>
      <c r="M38" s="73">
        <v>3938</v>
      </c>
      <c r="N38" s="71">
        <v>44547</v>
      </c>
      <c r="O38" s="70" t="s">
        <v>41</v>
      </c>
      <c r="P38" s="67"/>
      <c r="Q38" s="79"/>
      <c r="R38" s="79"/>
      <c r="S38" s="79"/>
      <c r="T38" s="79"/>
      <c r="U38" s="80"/>
      <c r="V38" s="80"/>
      <c r="W38" s="66"/>
      <c r="X38" s="81"/>
      <c r="Y38" s="81"/>
      <c r="Z38" s="80"/>
      <c r="AA38" s="65"/>
      <c r="AB38" s="65"/>
    </row>
    <row r="39" spans="1:28" ht="25.35" customHeight="1">
      <c r="A39" s="69">
        <v>23</v>
      </c>
      <c r="B39" s="69">
        <v>30</v>
      </c>
      <c r="C39" s="74" t="s">
        <v>264</v>
      </c>
      <c r="D39" s="73">
        <v>204</v>
      </c>
      <c r="E39" s="73">
        <v>32</v>
      </c>
      <c r="F39" s="76">
        <f>(D39-E39)/E39</f>
        <v>5.375</v>
      </c>
      <c r="G39" s="73">
        <v>43</v>
      </c>
      <c r="H39" s="72">
        <v>2</v>
      </c>
      <c r="I39" s="72">
        <f t="shared" si="6"/>
        <v>21.5</v>
      </c>
      <c r="J39" s="72">
        <v>2</v>
      </c>
      <c r="K39" s="72">
        <v>4</v>
      </c>
      <c r="L39" s="73">
        <v>7893</v>
      </c>
      <c r="M39" s="73">
        <v>1354</v>
      </c>
      <c r="N39" s="71">
        <v>44540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2"/>
      <c r="Y39" s="66"/>
      <c r="Z39" s="80"/>
      <c r="AA39" s="81"/>
      <c r="AB39" s="66"/>
    </row>
    <row r="40" spans="1:28" ht="25.35" customHeight="1">
      <c r="A40" s="69">
        <v>24</v>
      </c>
      <c r="B40" s="69">
        <v>17</v>
      </c>
      <c r="C40" s="74" t="s">
        <v>121</v>
      </c>
      <c r="D40" s="73">
        <v>175.5</v>
      </c>
      <c r="E40" s="73">
        <v>393.66</v>
      </c>
      <c r="F40" s="76">
        <f>(D40-E40)/E40</f>
        <v>-0.55418381344307277</v>
      </c>
      <c r="G40" s="73">
        <v>42</v>
      </c>
      <c r="H40" s="72">
        <v>1</v>
      </c>
      <c r="I40" s="72">
        <f t="shared" si="6"/>
        <v>42</v>
      </c>
      <c r="J40" s="72">
        <v>1</v>
      </c>
      <c r="K40" s="72">
        <v>7</v>
      </c>
      <c r="L40" s="73">
        <v>27907.119999999999</v>
      </c>
      <c r="M40" s="73">
        <v>4955</v>
      </c>
      <c r="N40" s="71">
        <v>44519</v>
      </c>
      <c r="O40" s="70" t="s">
        <v>122</v>
      </c>
      <c r="P40" s="67"/>
      <c r="Q40" s="79"/>
      <c r="R40" s="79"/>
      <c r="S40" s="79"/>
      <c r="T40" s="79"/>
      <c r="U40" s="80"/>
      <c r="V40" s="80"/>
      <c r="W40" s="81"/>
      <c r="X40" s="80"/>
      <c r="Y40" s="81"/>
      <c r="Z40" s="66"/>
      <c r="AA40" s="65"/>
      <c r="AB40" s="65"/>
    </row>
    <row r="41" spans="1:28" ht="25.35" customHeight="1">
      <c r="A41" s="69">
        <v>25</v>
      </c>
      <c r="B41" s="75" t="s">
        <v>36</v>
      </c>
      <c r="C41" s="74" t="s">
        <v>193</v>
      </c>
      <c r="D41" s="73">
        <v>175</v>
      </c>
      <c r="E41" s="72" t="s">
        <v>36</v>
      </c>
      <c r="F41" s="72" t="s">
        <v>36</v>
      </c>
      <c r="G41" s="73">
        <v>47</v>
      </c>
      <c r="H41" s="72">
        <v>1</v>
      </c>
      <c r="I41" s="72">
        <f t="shared" si="6"/>
        <v>47</v>
      </c>
      <c r="J41" s="72">
        <v>1</v>
      </c>
      <c r="K41" s="72" t="s">
        <v>36</v>
      </c>
      <c r="L41" s="73">
        <v>450472.25</v>
      </c>
      <c r="M41" s="73">
        <v>67485</v>
      </c>
      <c r="N41" s="71">
        <v>44456</v>
      </c>
      <c r="O41" s="70" t="s">
        <v>56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  <c r="AA41" s="2"/>
      <c r="AB41" s="66"/>
    </row>
    <row r="42" spans="1:28" ht="25.35" customHeight="1">
      <c r="A42" s="69">
        <v>26</v>
      </c>
      <c r="B42" s="75" t="s">
        <v>36</v>
      </c>
      <c r="C42" s="74" t="s">
        <v>185</v>
      </c>
      <c r="D42" s="73">
        <v>129</v>
      </c>
      <c r="E42" s="72" t="s">
        <v>36</v>
      </c>
      <c r="F42" s="72" t="s">
        <v>36</v>
      </c>
      <c r="G42" s="73">
        <v>25</v>
      </c>
      <c r="H42" s="72">
        <v>2</v>
      </c>
      <c r="I42" s="72">
        <f t="shared" si="6"/>
        <v>12.5</v>
      </c>
      <c r="J42" s="72">
        <v>1</v>
      </c>
      <c r="K42" s="72" t="s">
        <v>36</v>
      </c>
      <c r="L42" s="73">
        <v>17055</v>
      </c>
      <c r="M42" s="73">
        <v>3916</v>
      </c>
      <c r="N42" s="71">
        <v>44512</v>
      </c>
      <c r="O42" s="70" t="s">
        <v>84</v>
      </c>
      <c r="P42" s="67"/>
      <c r="Q42" s="79"/>
      <c r="R42" s="79"/>
      <c r="S42" s="79"/>
      <c r="T42" s="81"/>
      <c r="U42" s="81"/>
      <c r="V42" s="80"/>
      <c r="W42" s="81"/>
      <c r="X42" s="66"/>
      <c r="Y42" s="80"/>
      <c r="Z42" s="81"/>
      <c r="AA42" s="2"/>
      <c r="AB42" s="66"/>
    </row>
    <row r="43" spans="1:28" ht="25.35" customHeight="1">
      <c r="A43" s="69">
        <v>27</v>
      </c>
      <c r="B43" s="69">
        <v>24</v>
      </c>
      <c r="C43" s="74" t="s">
        <v>294</v>
      </c>
      <c r="D43" s="73">
        <v>103.5</v>
      </c>
      <c r="E43" s="73">
        <v>130</v>
      </c>
      <c r="F43" s="76">
        <f>(D43-E43)/E43</f>
        <v>-0.20384615384615384</v>
      </c>
      <c r="G43" s="73">
        <v>27</v>
      </c>
      <c r="H43" s="72" t="s">
        <v>36</v>
      </c>
      <c r="I43" s="72" t="s">
        <v>36</v>
      </c>
      <c r="J43" s="72">
        <v>2</v>
      </c>
      <c r="K43" s="72">
        <v>7</v>
      </c>
      <c r="L43" s="73">
        <v>2590.41</v>
      </c>
      <c r="M43" s="73">
        <v>491</v>
      </c>
      <c r="N43" s="71">
        <v>44519</v>
      </c>
      <c r="O43" s="70" t="s">
        <v>82</v>
      </c>
      <c r="P43" s="67"/>
      <c r="Q43" s="79"/>
      <c r="R43" s="79"/>
      <c r="S43" s="79"/>
      <c r="T43" s="79"/>
      <c r="U43" s="80"/>
      <c r="V43" s="80"/>
      <c r="W43" s="81"/>
      <c r="X43" s="66"/>
      <c r="Y43" s="80"/>
      <c r="Z43" s="81"/>
      <c r="AA43" s="2"/>
      <c r="AB43" s="66"/>
    </row>
    <row r="44" spans="1:28" ht="25.35" customHeight="1">
      <c r="A44" s="69">
        <v>28</v>
      </c>
      <c r="B44" s="75" t="s">
        <v>36</v>
      </c>
      <c r="C44" s="74" t="s">
        <v>224</v>
      </c>
      <c r="D44" s="73">
        <v>102</v>
      </c>
      <c r="E44" s="72" t="s">
        <v>36</v>
      </c>
      <c r="F44" s="72" t="s">
        <v>36</v>
      </c>
      <c r="G44" s="73">
        <v>18</v>
      </c>
      <c r="H44" s="72">
        <v>1</v>
      </c>
      <c r="I44" s="72">
        <f>G44/H44</f>
        <v>18</v>
      </c>
      <c r="J44" s="72">
        <v>1</v>
      </c>
      <c r="K44" s="72" t="s">
        <v>36</v>
      </c>
      <c r="L44" s="73">
        <v>11641.86</v>
      </c>
      <c r="M44" s="73">
        <v>2454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  <c r="AA44" s="65"/>
      <c r="AB44" s="65"/>
    </row>
    <row r="45" spans="1:28" ht="25.35" customHeight="1">
      <c r="A45" s="69">
        <v>29</v>
      </c>
      <c r="B45" s="75" t="s">
        <v>36</v>
      </c>
      <c r="C45" s="77" t="s">
        <v>216</v>
      </c>
      <c r="D45" s="73">
        <v>96</v>
      </c>
      <c r="E45" s="72" t="s">
        <v>36</v>
      </c>
      <c r="F45" s="72" t="s">
        <v>36</v>
      </c>
      <c r="G45" s="73">
        <v>25</v>
      </c>
      <c r="H45" s="72">
        <v>1</v>
      </c>
      <c r="I45" s="72">
        <f>G45/H45</f>
        <v>25</v>
      </c>
      <c r="J45" s="72">
        <v>1</v>
      </c>
      <c r="K45" s="72" t="s">
        <v>36</v>
      </c>
      <c r="L45" s="73">
        <v>24280</v>
      </c>
      <c r="M45" s="73">
        <v>4305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  <c r="AA45" s="65"/>
      <c r="AB45" s="65"/>
    </row>
    <row r="46" spans="1:28" ht="25.35" customHeight="1">
      <c r="A46" s="69">
        <v>30</v>
      </c>
      <c r="B46" s="69">
        <v>20</v>
      </c>
      <c r="C46" s="74" t="s">
        <v>295</v>
      </c>
      <c r="D46" s="73">
        <v>82</v>
      </c>
      <c r="E46" s="73">
        <v>338.5</v>
      </c>
      <c r="F46" s="76">
        <f>(D46-E46)/E46</f>
        <v>-0.75775480059084199</v>
      </c>
      <c r="G46" s="73">
        <v>21</v>
      </c>
      <c r="H46" s="72" t="s">
        <v>36</v>
      </c>
      <c r="I46" s="72" t="s">
        <v>36</v>
      </c>
      <c r="J46" s="72">
        <v>3</v>
      </c>
      <c r="K46" s="72">
        <v>3</v>
      </c>
      <c r="L46" s="73">
        <v>1134</v>
      </c>
      <c r="M46" s="73">
        <v>225</v>
      </c>
      <c r="N46" s="71">
        <v>44547</v>
      </c>
      <c r="O46" s="70" t="s">
        <v>296</v>
      </c>
      <c r="P46" s="67"/>
      <c r="Q46" s="79"/>
      <c r="R46" s="79"/>
      <c r="S46" s="79"/>
      <c r="T46" s="79"/>
      <c r="U46" s="80"/>
      <c r="V46" s="80"/>
      <c r="W46" s="80"/>
      <c r="X46" s="2"/>
      <c r="Y46" s="66"/>
      <c r="Z46" s="80"/>
      <c r="AA46" s="81"/>
      <c r="AB46" s="66"/>
    </row>
    <row r="47" spans="1:28" ht="25.2" customHeight="1">
      <c r="A47" s="45"/>
      <c r="B47" s="45"/>
      <c r="C47" s="56" t="s">
        <v>90</v>
      </c>
      <c r="D47" s="68">
        <f>SUM(D35:D46)</f>
        <v>589107.06000000017</v>
      </c>
      <c r="E47" s="68">
        <v>473399.22000000009</v>
      </c>
      <c r="F47" s="22">
        <f>(D47-E47)/E47</f>
        <v>0.24441916063993527</v>
      </c>
      <c r="G47" s="68">
        <f t="shared" ref="G47" si="7">SUM(G35:G46)</f>
        <v>96419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69">
        <v>25</v>
      </c>
      <c r="C49" s="60" t="s">
        <v>305</v>
      </c>
      <c r="D49" s="73">
        <v>59</v>
      </c>
      <c r="E49" s="73">
        <v>113</v>
      </c>
      <c r="F49" s="76">
        <f>(D49-E49)/E49</f>
        <v>-0.47787610619469029</v>
      </c>
      <c r="G49" s="73">
        <v>12</v>
      </c>
      <c r="H49" s="72" t="s">
        <v>36</v>
      </c>
      <c r="I49" s="72" t="s">
        <v>36</v>
      </c>
      <c r="J49" s="72">
        <v>1</v>
      </c>
      <c r="K49" s="72">
        <v>34</v>
      </c>
      <c r="L49" s="73">
        <v>17746.05</v>
      </c>
      <c r="M49" s="73">
        <v>3189</v>
      </c>
      <c r="N49" s="71">
        <v>44330</v>
      </c>
      <c r="O49" s="70" t="s">
        <v>82</v>
      </c>
      <c r="P49" s="67"/>
      <c r="Q49" s="79"/>
      <c r="R49" s="79"/>
      <c r="S49" s="79"/>
      <c r="T49" s="79"/>
      <c r="U49" s="80"/>
      <c r="V49" s="80"/>
      <c r="W49" s="80"/>
      <c r="X49" s="2"/>
      <c r="Y49" s="66"/>
      <c r="Z49" s="80"/>
      <c r="AA49" s="81"/>
      <c r="AB49" s="66"/>
    </row>
    <row r="50" spans="1:28" ht="25.35" customHeight="1">
      <c r="A50" s="69">
        <v>32</v>
      </c>
      <c r="B50" s="69">
        <v>32</v>
      </c>
      <c r="C50" s="74" t="s">
        <v>289</v>
      </c>
      <c r="D50" s="73">
        <v>47</v>
      </c>
      <c r="E50" s="73">
        <v>23</v>
      </c>
      <c r="F50" s="76">
        <f>(D50-E50)/E50</f>
        <v>1.0434782608695652</v>
      </c>
      <c r="G50" s="73">
        <v>9</v>
      </c>
      <c r="H50" s="72">
        <v>1</v>
      </c>
      <c r="I50" s="72">
        <f>G50/H50</f>
        <v>9</v>
      </c>
      <c r="J50" s="72">
        <v>1</v>
      </c>
      <c r="K50" s="72">
        <v>4</v>
      </c>
      <c r="L50" s="73">
        <v>4253.8</v>
      </c>
      <c r="M50" s="73">
        <v>870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  <c r="AB50" s="65"/>
    </row>
    <row r="51" spans="1:28" ht="25.35" customHeight="1">
      <c r="A51" s="69">
        <v>33</v>
      </c>
      <c r="B51" s="69">
        <v>27</v>
      </c>
      <c r="C51" s="74" t="s">
        <v>306</v>
      </c>
      <c r="D51" s="73">
        <v>36</v>
      </c>
      <c r="E51" s="73">
        <v>42</v>
      </c>
      <c r="F51" s="76">
        <f>(D51-E51)/E51</f>
        <v>-0.14285714285714285</v>
      </c>
      <c r="G51" s="73">
        <v>6</v>
      </c>
      <c r="H51" s="72">
        <v>1</v>
      </c>
      <c r="I51" s="72">
        <f>G51/H51</f>
        <v>6</v>
      </c>
      <c r="J51" s="72">
        <v>1</v>
      </c>
      <c r="K51" s="72" t="s">
        <v>36</v>
      </c>
      <c r="L51" s="73">
        <v>1235161</v>
      </c>
      <c r="M51" s="73">
        <v>210020</v>
      </c>
      <c r="N51" s="71">
        <v>43406</v>
      </c>
      <c r="O51" s="70" t="s">
        <v>307</v>
      </c>
      <c r="P51" s="67"/>
      <c r="Q51" s="79"/>
      <c r="R51" s="79"/>
      <c r="S51" s="79"/>
      <c r="T51" s="79"/>
      <c r="U51" s="80"/>
      <c r="V51" s="80"/>
      <c r="W51" s="80"/>
      <c r="X51" s="2"/>
      <c r="Y51" s="80"/>
      <c r="Z51" s="80"/>
      <c r="AA51" s="81"/>
      <c r="AB51" s="66"/>
    </row>
    <row r="52" spans="1:28" ht="25.35" customHeight="1">
      <c r="A52" s="69">
        <v>34</v>
      </c>
      <c r="B52" s="75" t="s">
        <v>36</v>
      </c>
      <c r="C52" s="74" t="s">
        <v>278</v>
      </c>
      <c r="D52" s="73">
        <v>12</v>
      </c>
      <c r="E52" s="72" t="s">
        <v>36</v>
      </c>
      <c r="F52" s="72" t="s">
        <v>36</v>
      </c>
      <c r="G52" s="73">
        <v>3</v>
      </c>
      <c r="H52" s="72" t="s">
        <v>36</v>
      </c>
      <c r="I52" s="72" t="s">
        <v>36</v>
      </c>
      <c r="J52" s="72">
        <v>1</v>
      </c>
      <c r="K52" s="72" t="s">
        <v>36</v>
      </c>
      <c r="L52" s="73">
        <v>7206</v>
      </c>
      <c r="M52" s="73">
        <v>1561</v>
      </c>
      <c r="N52" s="71">
        <v>44533</v>
      </c>
      <c r="O52" s="70" t="s">
        <v>47</v>
      </c>
      <c r="P52" s="67"/>
      <c r="Q52" s="79"/>
      <c r="R52" s="79"/>
      <c r="S52" s="79"/>
      <c r="T52" s="79"/>
      <c r="U52" s="79"/>
      <c r="V52" s="80"/>
      <c r="W52" s="80"/>
      <c r="X52" s="66"/>
      <c r="Y52" s="81"/>
      <c r="Z52" s="81"/>
      <c r="AA52" s="65"/>
      <c r="AB52" s="65"/>
    </row>
    <row r="53" spans="1:28" ht="25.35" customHeight="1">
      <c r="A53" s="69">
        <v>25</v>
      </c>
      <c r="B53" s="69">
        <v>31</v>
      </c>
      <c r="C53" s="74" t="s">
        <v>308</v>
      </c>
      <c r="D53" s="73">
        <v>4</v>
      </c>
      <c r="E53" s="73">
        <v>25</v>
      </c>
      <c r="F53" s="76">
        <f>(D53-E53)/E53</f>
        <v>-0.84</v>
      </c>
      <c r="G53" s="73">
        <v>1</v>
      </c>
      <c r="H53" s="72" t="s">
        <v>36</v>
      </c>
      <c r="I53" s="72" t="s">
        <v>36</v>
      </c>
      <c r="J53" s="72">
        <v>1</v>
      </c>
      <c r="K53" s="72">
        <v>0</v>
      </c>
      <c r="L53" s="73">
        <v>222</v>
      </c>
      <c r="M53" s="73">
        <v>79</v>
      </c>
      <c r="N53" s="71" t="s">
        <v>60</v>
      </c>
      <c r="O53" s="70" t="s">
        <v>47</v>
      </c>
      <c r="P53" s="11"/>
      <c r="Q53" s="79"/>
      <c r="R53" s="79"/>
      <c r="S53" s="81"/>
      <c r="T53" s="81"/>
      <c r="U53" s="80"/>
      <c r="V53" s="80"/>
      <c r="W53" s="66"/>
      <c r="X53" s="65"/>
      <c r="Y53" s="81"/>
      <c r="Z53" s="81"/>
      <c r="AA53" s="80"/>
      <c r="AB53" s="65"/>
    </row>
    <row r="54" spans="1:28" ht="25.35" customHeight="1">
      <c r="A54" s="45"/>
      <c r="B54" s="45"/>
      <c r="C54" s="56" t="s">
        <v>309</v>
      </c>
      <c r="D54" s="68">
        <f>SUM(D47:D53)</f>
        <v>589265.06000000017</v>
      </c>
      <c r="E54" s="68">
        <v>473447.22000000009</v>
      </c>
      <c r="F54" s="22">
        <f>(D54-E54)/E54</f>
        <v>0.2446267188980433</v>
      </c>
      <c r="G54" s="68">
        <f t="shared" ref="G54" si="8">SUM(G47:G53)</f>
        <v>96450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7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67" spans="16:18">
      <c r="P67" s="65"/>
      <c r="Q67" s="65"/>
      <c r="R67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0.88671875" style="57" bestFit="1" customWidth="1"/>
    <col min="25" max="25" width="12" style="57" bestFit="1" customWidth="1"/>
    <col min="26" max="26" width="13.6640625" style="57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310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311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300</v>
      </c>
      <c r="E6" s="36" t="s">
        <v>312</v>
      </c>
      <c r="F6" s="108"/>
      <c r="G6" s="108" t="s">
        <v>300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301</v>
      </c>
      <c r="E10" s="90" t="s">
        <v>313</v>
      </c>
      <c r="F10" s="108"/>
      <c r="G10" s="90" t="s">
        <v>301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83">
        <v>1</v>
      </c>
      <c r="C13" s="74" t="s">
        <v>213</v>
      </c>
      <c r="D13" s="73">
        <v>162611.88</v>
      </c>
      <c r="E13" s="72">
        <v>302635.02</v>
      </c>
      <c r="F13" s="76">
        <f>(D13-E13)/E13</f>
        <v>-0.46267989738927107</v>
      </c>
      <c r="G13" s="73">
        <v>23838</v>
      </c>
      <c r="H13" s="72">
        <v>248</v>
      </c>
      <c r="I13" s="72">
        <f t="shared" ref="I13:I18" si="0">G13/H13</f>
        <v>96.120967741935488</v>
      </c>
      <c r="J13" s="72">
        <v>13</v>
      </c>
      <c r="K13" s="72">
        <v>2</v>
      </c>
      <c r="L13" s="73">
        <v>492004.57</v>
      </c>
      <c r="M13" s="73">
        <v>70892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1"/>
      <c r="Z13" s="80"/>
      <c r="AA13" s="81"/>
      <c r="AB13" s="65"/>
    </row>
    <row r="14" spans="1:28" ht="25.35" customHeight="1">
      <c r="A14" s="69">
        <v>2</v>
      </c>
      <c r="B14" s="69" t="s">
        <v>34</v>
      </c>
      <c r="C14" s="74" t="s">
        <v>70</v>
      </c>
      <c r="D14" s="73">
        <v>83508.75</v>
      </c>
      <c r="E14" s="76" t="s">
        <v>36</v>
      </c>
      <c r="F14" s="76" t="s">
        <v>36</v>
      </c>
      <c r="G14" s="73">
        <v>17395</v>
      </c>
      <c r="H14" s="72">
        <v>371</v>
      </c>
      <c r="I14" s="72">
        <f t="shared" si="0"/>
        <v>46.886792452830186</v>
      </c>
      <c r="J14" s="72">
        <v>19</v>
      </c>
      <c r="K14" s="72">
        <v>1</v>
      </c>
      <c r="L14" s="73">
        <v>112002</v>
      </c>
      <c r="M14" s="73">
        <v>23740</v>
      </c>
      <c r="N14" s="71">
        <v>44554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2"/>
      <c r="AB14" s="66"/>
    </row>
    <row r="15" spans="1:28" ht="25.35" customHeight="1">
      <c r="A15" s="69">
        <v>3</v>
      </c>
      <c r="B15" s="69" t="s">
        <v>34</v>
      </c>
      <c r="C15" s="74" t="s">
        <v>262</v>
      </c>
      <c r="D15" s="73">
        <v>80984</v>
      </c>
      <c r="E15" s="76" t="s">
        <v>36</v>
      </c>
      <c r="F15" s="76" t="s">
        <v>36</v>
      </c>
      <c r="G15" s="73">
        <v>11921</v>
      </c>
      <c r="H15" s="72">
        <v>247</v>
      </c>
      <c r="I15" s="72">
        <f t="shared" si="0"/>
        <v>48.263157894736842</v>
      </c>
      <c r="J15" s="72">
        <v>18</v>
      </c>
      <c r="K15" s="72">
        <v>1</v>
      </c>
      <c r="L15" s="73">
        <v>130059.29</v>
      </c>
      <c r="M15" s="73">
        <v>18900</v>
      </c>
      <c r="N15" s="71">
        <v>44554</v>
      </c>
      <c r="O15" s="70" t="s">
        <v>41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2"/>
      <c r="AB15" s="66"/>
    </row>
    <row r="16" spans="1:28" ht="25.35" customHeight="1">
      <c r="A16" s="69">
        <v>4</v>
      </c>
      <c r="B16" s="83">
        <v>3</v>
      </c>
      <c r="C16" s="74" t="s">
        <v>161</v>
      </c>
      <c r="D16" s="73">
        <v>41562.1</v>
      </c>
      <c r="E16" s="72">
        <v>46638.61</v>
      </c>
      <c r="F16" s="76">
        <f>(D16-E16)/E16</f>
        <v>-0.10884779799397971</v>
      </c>
      <c r="G16" s="73">
        <v>6497</v>
      </c>
      <c r="H16" s="72">
        <v>125</v>
      </c>
      <c r="I16" s="72">
        <f t="shared" si="0"/>
        <v>51.975999999999999</v>
      </c>
      <c r="J16" s="72">
        <v>12</v>
      </c>
      <c r="K16" s="72">
        <v>5</v>
      </c>
      <c r="L16" s="73">
        <v>523262</v>
      </c>
      <c r="M16" s="73">
        <v>74763</v>
      </c>
      <c r="N16" s="71">
        <v>44526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0"/>
      <c r="Y16" s="81"/>
      <c r="Z16" s="66"/>
      <c r="AA16" s="2"/>
      <c r="AB16" s="66"/>
    </row>
    <row r="17" spans="1:28" ht="25.35" customHeight="1">
      <c r="A17" s="69">
        <v>5</v>
      </c>
      <c r="B17" s="83" t="s">
        <v>58</v>
      </c>
      <c r="C17" s="74" t="s">
        <v>183</v>
      </c>
      <c r="D17" s="73">
        <v>35755.590000000004</v>
      </c>
      <c r="E17" s="76" t="s">
        <v>36</v>
      </c>
      <c r="F17" s="76" t="s">
        <v>36</v>
      </c>
      <c r="G17" s="73">
        <v>5262</v>
      </c>
      <c r="H17" s="72">
        <v>48</v>
      </c>
      <c r="I17" s="72">
        <f t="shared" si="0"/>
        <v>109.625</v>
      </c>
      <c r="J17" s="72">
        <v>12</v>
      </c>
      <c r="K17" s="72">
        <v>0</v>
      </c>
      <c r="L17" s="73">
        <v>35755.590000000004</v>
      </c>
      <c r="M17" s="73">
        <v>5262</v>
      </c>
      <c r="N17" s="71" t="s">
        <v>60</v>
      </c>
      <c r="O17" s="70" t="s">
        <v>184</v>
      </c>
      <c r="P17" s="67"/>
      <c r="Q17" s="79"/>
      <c r="R17" s="79"/>
      <c r="S17" s="79"/>
      <c r="T17" s="79"/>
      <c r="U17" s="80"/>
      <c r="V17" s="80"/>
      <c r="W17" s="81"/>
      <c r="X17" s="80"/>
      <c r="Y17" s="81"/>
      <c r="Z17" s="66"/>
      <c r="AA17" s="2"/>
      <c r="AB17" s="66"/>
    </row>
    <row r="18" spans="1:28" ht="25.35" customHeight="1">
      <c r="A18" s="69">
        <v>6</v>
      </c>
      <c r="B18" s="83">
        <v>6</v>
      </c>
      <c r="C18" s="74" t="s">
        <v>171</v>
      </c>
      <c r="D18" s="73">
        <v>24550.94</v>
      </c>
      <c r="E18" s="72">
        <v>23783.53</v>
      </c>
      <c r="F18" s="76">
        <f>(D18-E18)/E18</f>
        <v>3.2266446570378741E-2</v>
      </c>
      <c r="G18" s="73">
        <v>5103</v>
      </c>
      <c r="H18" s="72">
        <v>106</v>
      </c>
      <c r="I18" s="72">
        <f t="shared" si="0"/>
        <v>48.141509433962263</v>
      </c>
      <c r="J18" s="72">
        <v>11</v>
      </c>
      <c r="K18" s="72">
        <v>5</v>
      </c>
      <c r="L18" s="73">
        <v>158343</v>
      </c>
      <c r="M18" s="73">
        <v>31602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2"/>
      <c r="AB18" s="66"/>
    </row>
    <row r="19" spans="1:28" ht="25.35" customHeight="1">
      <c r="A19" s="69">
        <v>7</v>
      </c>
      <c r="B19" s="83">
        <v>5</v>
      </c>
      <c r="C19" s="74" t="s">
        <v>288</v>
      </c>
      <c r="D19" s="73">
        <v>24345</v>
      </c>
      <c r="E19" s="72">
        <v>25108</v>
      </c>
      <c r="F19" s="76">
        <f>(D19-E19)/E19</f>
        <v>-3.0388720726461687E-2</v>
      </c>
      <c r="G19" s="73">
        <v>3836</v>
      </c>
      <c r="H19" s="72" t="s">
        <v>36</v>
      </c>
      <c r="I19" s="72" t="s">
        <v>36</v>
      </c>
      <c r="J19" s="72">
        <v>6</v>
      </c>
      <c r="K19" s="72">
        <v>2</v>
      </c>
      <c r="L19" s="73">
        <v>49453</v>
      </c>
      <c r="M19" s="73">
        <v>7753</v>
      </c>
      <c r="N19" s="71">
        <v>44547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2"/>
      <c r="AB19" s="66"/>
    </row>
    <row r="20" spans="1:28" ht="25.35" customHeight="1">
      <c r="A20" s="69">
        <v>8</v>
      </c>
      <c r="B20" s="83">
        <v>7</v>
      </c>
      <c r="C20" s="74" t="s">
        <v>279</v>
      </c>
      <c r="D20" s="73">
        <v>8429.6299999999992</v>
      </c>
      <c r="E20" s="72">
        <v>13645.58</v>
      </c>
      <c r="F20" s="76">
        <f>(D20-E20)/E20</f>
        <v>-0.38224465358013371</v>
      </c>
      <c r="G20" s="73">
        <v>1799</v>
      </c>
      <c r="H20" s="72">
        <v>84</v>
      </c>
      <c r="I20" s="72">
        <f>G20/H20</f>
        <v>21.416666666666668</v>
      </c>
      <c r="J20" s="72">
        <v>13</v>
      </c>
      <c r="K20" s="72">
        <v>3</v>
      </c>
      <c r="L20" s="73">
        <v>40044</v>
      </c>
      <c r="M20" s="73">
        <v>8433</v>
      </c>
      <c r="N20" s="71">
        <v>44540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2"/>
      <c r="AB20" s="66"/>
    </row>
    <row r="21" spans="1:28" ht="25.35" customHeight="1">
      <c r="A21" s="69">
        <v>9</v>
      </c>
      <c r="B21" s="83">
        <v>8</v>
      </c>
      <c r="C21" s="74" t="s">
        <v>304</v>
      </c>
      <c r="D21" s="73">
        <v>3060.21</v>
      </c>
      <c r="E21" s="72">
        <v>12635.45</v>
      </c>
      <c r="F21" s="76">
        <f>(D21-E21)/E21</f>
        <v>-0.75780759688020616</v>
      </c>
      <c r="G21" s="73">
        <v>639</v>
      </c>
      <c r="H21" s="72">
        <v>56</v>
      </c>
      <c r="I21" s="72">
        <f>G21/H21</f>
        <v>11.410714285714286</v>
      </c>
      <c r="J21" s="72">
        <v>13</v>
      </c>
      <c r="K21" s="72">
        <v>2</v>
      </c>
      <c r="L21" s="73">
        <v>16251.91</v>
      </c>
      <c r="M21" s="73">
        <v>3762</v>
      </c>
      <c r="N21" s="71">
        <v>44547</v>
      </c>
      <c r="O21" s="70" t="s">
        <v>41</v>
      </c>
      <c r="P21" s="67"/>
      <c r="Q21" s="79"/>
      <c r="R21" s="79"/>
      <c r="S21" s="79"/>
      <c r="T21" s="79"/>
      <c r="U21" s="79"/>
      <c r="V21" s="79"/>
      <c r="W21" s="81"/>
      <c r="X21" s="81"/>
      <c r="Y21" s="80"/>
      <c r="Z21" s="66"/>
      <c r="AA21" s="2"/>
      <c r="AB21" s="66"/>
    </row>
    <row r="22" spans="1:28" ht="25.35" customHeight="1">
      <c r="A22" s="69">
        <v>10</v>
      </c>
      <c r="B22" s="69" t="s">
        <v>34</v>
      </c>
      <c r="C22" s="74" t="s">
        <v>277</v>
      </c>
      <c r="D22" s="73">
        <v>1549.2</v>
      </c>
      <c r="E22" s="72" t="s">
        <v>36</v>
      </c>
      <c r="F22" s="72" t="s">
        <v>36</v>
      </c>
      <c r="G22" s="73">
        <v>407</v>
      </c>
      <c r="H22" s="72">
        <v>10</v>
      </c>
      <c r="I22" s="72">
        <f>G22/H22</f>
        <v>40.700000000000003</v>
      </c>
      <c r="J22" s="72">
        <v>6</v>
      </c>
      <c r="K22" s="72">
        <v>1</v>
      </c>
      <c r="L22" s="73">
        <v>1549.2</v>
      </c>
      <c r="M22" s="73">
        <v>407</v>
      </c>
      <c r="N22" s="71">
        <v>44554</v>
      </c>
      <c r="O22" s="70" t="s">
        <v>80</v>
      </c>
      <c r="P22" s="67"/>
      <c r="Q22" s="79"/>
      <c r="R22" s="79"/>
      <c r="S22" s="79"/>
      <c r="T22" s="79"/>
      <c r="U22" s="80"/>
      <c r="V22" s="80"/>
      <c r="W22" s="81"/>
      <c r="X22" s="80"/>
      <c r="Y22" s="81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466357.30000000005</v>
      </c>
      <c r="E23" s="68">
        <v>512257.18</v>
      </c>
      <c r="F23" s="78">
        <f>(D23-E23)/E23</f>
        <v>-8.9603195020126314E-2</v>
      </c>
      <c r="G23" s="68">
        <f>SUM(G13:G22)</f>
        <v>76697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314</v>
      </c>
      <c r="D25" s="73">
        <v>1366</v>
      </c>
      <c r="E25" s="72">
        <v>5458</v>
      </c>
      <c r="F25" s="76">
        <f>(D25-E25)/E25</f>
        <v>-0.74972517405643091</v>
      </c>
      <c r="G25" s="73">
        <v>192</v>
      </c>
      <c r="H25" s="72" t="s">
        <v>36</v>
      </c>
      <c r="I25" s="72" t="s">
        <v>36</v>
      </c>
      <c r="J25" s="72">
        <v>3</v>
      </c>
      <c r="K25" s="72">
        <v>3</v>
      </c>
      <c r="L25" s="73">
        <v>18621</v>
      </c>
      <c r="M25" s="73">
        <v>2831</v>
      </c>
      <c r="N25" s="71">
        <v>44540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  <c r="AA25" s="65"/>
      <c r="AB25" s="65"/>
    </row>
    <row r="26" spans="1:28" ht="25.35" customHeight="1">
      <c r="A26" s="69">
        <v>12</v>
      </c>
      <c r="B26" s="83" t="s">
        <v>58</v>
      </c>
      <c r="C26" s="74" t="s">
        <v>248</v>
      </c>
      <c r="D26" s="73">
        <v>761.02</v>
      </c>
      <c r="E26" s="72" t="s">
        <v>36</v>
      </c>
      <c r="F26" s="72" t="s">
        <v>36</v>
      </c>
      <c r="G26" s="73">
        <v>124</v>
      </c>
      <c r="H26" s="72">
        <v>4</v>
      </c>
      <c r="I26" s="72">
        <f t="shared" ref="I26:I33" si="1">G26/H26</f>
        <v>31</v>
      </c>
      <c r="J26" s="72">
        <v>4</v>
      </c>
      <c r="K26" s="72">
        <v>0</v>
      </c>
      <c r="L26" s="73">
        <v>761</v>
      </c>
      <c r="M26" s="73">
        <v>124</v>
      </c>
      <c r="N26" s="71" t="s">
        <v>60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2"/>
      <c r="AB26" s="66"/>
    </row>
    <row r="27" spans="1:28" ht="25.35" customHeight="1">
      <c r="A27" s="69">
        <v>13</v>
      </c>
      <c r="B27" s="83">
        <v>10</v>
      </c>
      <c r="C27" s="74" t="s">
        <v>315</v>
      </c>
      <c r="D27" s="73">
        <v>669.5</v>
      </c>
      <c r="E27" s="72">
        <v>4935.92</v>
      </c>
      <c r="F27" s="76">
        <f>(D27-E27)/E27</f>
        <v>-0.86436165902202633</v>
      </c>
      <c r="G27" s="73">
        <v>102</v>
      </c>
      <c r="H27" s="72">
        <v>3</v>
      </c>
      <c r="I27" s="72">
        <f t="shared" si="1"/>
        <v>34</v>
      </c>
      <c r="J27" s="72">
        <v>1</v>
      </c>
      <c r="K27" s="72">
        <v>4</v>
      </c>
      <c r="L27" s="73">
        <v>24810.93</v>
      </c>
      <c r="M27" s="73">
        <v>3865</v>
      </c>
      <c r="N27" s="71">
        <v>44533</v>
      </c>
      <c r="O27" s="70" t="s">
        <v>41</v>
      </c>
      <c r="P27" s="67"/>
      <c r="Q27" s="79"/>
      <c r="R27" s="79"/>
      <c r="S27" s="79"/>
      <c r="T27" s="81"/>
      <c r="U27" s="80"/>
      <c r="V27" s="80"/>
      <c r="W27" s="81"/>
      <c r="X27" s="81"/>
      <c r="Y27" s="80"/>
      <c r="Z27" s="66"/>
      <c r="AA27" s="2"/>
      <c r="AB27" s="66"/>
    </row>
    <row r="28" spans="1:28" ht="25.35" customHeight="1">
      <c r="A28" s="69">
        <v>14</v>
      </c>
      <c r="B28" s="83" t="s">
        <v>58</v>
      </c>
      <c r="C28" s="74" t="s">
        <v>62</v>
      </c>
      <c r="D28" s="73">
        <v>600</v>
      </c>
      <c r="E28" s="72" t="s">
        <v>36</v>
      </c>
      <c r="F28" s="72" t="s">
        <v>36</v>
      </c>
      <c r="G28" s="73">
        <v>120</v>
      </c>
      <c r="H28" s="72">
        <v>1</v>
      </c>
      <c r="I28" s="72">
        <f t="shared" si="1"/>
        <v>120</v>
      </c>
      <c r="J28" s="72">
        <v>1</v>
      </c>
      <c r="K28" s="72">
        <v>0</v>
      </c>
      <c r="L28" s="73">
        <v>600</v>
      </c>
      <c r="M28" s="73">
        <v>120</v>
      </c>
      <c r="N28" s="71" t="s">
        <v>60</v>
      </c>
      <c r="O28" s="70" t="s">
        <v>39</v>
      </c>
      <c r="P28" s="67"/>
      <c r="Q28" s="79"/>
      <c r="R28" s="79"/>
      <c r="S28" s="79"/>
      <c r="T28" s="79"/>
      <c r="U28" s="80"/>
      <c r="V28" s="80"/>
      <c r="W28" s="81"/>
      <c r="X28" s="2"/>
      <c r="Y28" s="66"/>
      <c r="Z28" s="81"/>
      <c r="AA28" s="80"/>
      <c r="AB28" s="66"/>
    </row>
    <row r="29" spans="1:28" ht="25.35" customHeight="1">
      <c r="A29" s="69">
        <v>15</v>
      </c>
      <c r="B29" s="83">
        <v>15</v>
      </c>
      <c r="C29" s="74" t="s">
        <v>85</v>
      </c>
      <c r="D29" s="73">
        <v>586.04999999999995</v>
      </c>
      <c r="E29" s="72">
        <v>1669.41</v>
      </c>
      <c r="F29" s="76">
        <f t="shared" ref="F29:F35" si="2">(D29-E29)/E29</f>
        <v>-0.64894783186874405</v>
      </c>
      <c r="G29" s="73">
        <v>125</v>
      </c>
      <c r="H29" s="72">
        <v>6</v>
      </c>
      <c r="I29" s="72">
        <f t="shared" si="1"/>
        <v>20.833333333333332</v>
      </c>
      <c r="J29" s="72">
        <v>1</v>
      </c>
      <c r="K29" s="72">
        <v>4</v>
      </c>
      <c r="L29" s="73">
        <v>18005.63</v>
      </c>
      <c r="M29" s="73">
        <v>3761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81"/>
      <c r="X29" s="2"/>
      <c r="Y29" s="80"/>
      <c r="Z29" s="66"/>
      <c r="AA29" s="81"/>
      <c r="AB29" s="66"/>
    </row>
    <row r="30" spans="1:28" ht="25.35" customHeight="1">
      <c r="A30" s="69">
        <v>16</v>
      </c>
      <c r="B30" s="83">
        <v>26</v>
      </c>
      <c r="C30" s="74" t="s">
        <v>162</v>
      </c>
      <c r="D30" s="73">
        <v>468.33</v>
      </c>
      <c r="E30" s="72">
        <v>312.7</v>
      </c>
      <c r="F30" s="76">
        <f t="shared" si="2"/>
        <v>0.49769747361688521</v>
      </c>
      <c r="G30" s="73">
        <v>83</v>
      </c>
      <c r="H30" s="72">
        <v>3</v>
      </c>
      <c r="I30" s="72">
        <f t="shared" si="1"/>
        <v>27.666666666666668</v>
      </c>
      <c r="J30" s="72">
        <v>3</v>
      </c>
      <c r="K30" s="72">
        <v>4</v>
      </c>
      <c r="L30" s="73">
        <v>8807.32</v>
      </c>
      <c r="M30" s="73">
        <v>1578</v>
      </c>
      <c r="N30" s="71">
        <v>44533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2"/>
      <c r="Y30" s="80"/>
      <c r="Z30" s="66"/>
      <c r="AA30" s="81"/>
      <c r="AB30" s="66"/>
    </row>
    <row r="31" spans="1:28" ht="25.35" customHeight="1">
      <c r="A31" s="69">
        <v>17</v>
      </c>
      <c r="B31" s="83">
        <v>20</v>
      </c>
      <c r="C31" s="74" t="s">
        <v>121</v>
      </c>
      <c r="D31" s="73">
        <v>393.66</v>
      </c>
      <c r="E31" s="72">
        <v>746.5</v>
      </c>
      <c r="F31" s="76">
        <f t="shared" si="2"/>
        <v>-0.47265907568653714</v>
      </c>
      <c r="G31" s="73">
        <v>87</v>
      </c>
      <c r="H31" s="72">
        <v>4</v>
      </c>
      <c r="I31" s="72">
        <f>G31/H31</f>
        <v>21.75</v>
      </c>
      <c r="J31" s="72">
        <v>3</v>
      </c>
      <c r="K31" s="72">
        <v>6</v>
      </c>
      <c r="L31" s="73">
        <v>27731.62</v>
      </c>
      <c r="M31" s="73">
        <v>4913</v>
      </c>
      <c r="N31" s="71">
        <v>44519</v>
      </c>
      <c r="O31" s="70" t="s">
        <v>122</v>
      </c>
      <c r="P31" s="67"/>
      <c r="Q31" s="79"/>
      <c r="R31" s="79"/>
      <c r="S31" s="79"/>
      <c r="T31" s="79"/>
      <c r="U31" s="80"/>
      <c r="V31" s="80"/>
      <c r="W31" s="81"/>
      <c r="X31" s="66"/>
      <c r="Y31" s="81"/>
      <c r="Z31" s="80"/>
      <c r="AA31" s="2"/>
      <c r="AB31" s="66"/>
    </row>
    <row r="32" spans="1:28" ht="25.35" customHeight="1">
      <c r="A32" s="69">
        <v>18</v>
      </c>
      <c r="B32" s="85">
        <v>13</v>
      </c>
      <c r="C32" s="74" t="s">
        <v>187</v>
      </c>
      <c r="D32" s="73">
        <v>369.5</v>
      </c>
      <c r="E32" s="72">
        <v>2704.5</v>
      </c>
      <c r="F32" s="76">
        <f t="shared" si="2"/>
        <v>-0.86337585505638748</v>
      </c>
      <c r="G32" s="73">
        <v>58</v>
      </c>
      <c r="H32" s="72">
        <v>3</v>
      </c>
      <c r="I32" s="72">
        <f t="shared" si="1"/>
        <v>19.333333333333332</v>
      </c>
      <c r="J32" s="72">
        <v>1</v>
      </c>
      <c r="K32" s="72">
        <v>15</v>
      </c>
      <c r="L32" s="73">
        <v>135996</v>
      </c>
      <c r="M32" s="73">
        <v>24282</v>
      </c>
      <c r="N32" s="71">
        <v>44456</v>
      </c>
      <c r="O32" s="70" t="s">
        <v>182</v>
      </c>
      <c r="P32" s="67"/>
      <c r="Q32" s="79"/>
      <c r="R32" s="79"/>
      <c r="S32" s="79"/>
      <c r="T32" s="79"/>
      <c r="U32" s="80"/>
      <c r="V32" s="80"/>
      <c r="W32" s="81"/>
      <c r="X32" s="2"/>
      <c r="Y32" s="80"/>
      <c r="Z32" s="66"/>
      <c r="AA32" s="81"/>
      <c r="AB32" s="66"/>
    </row>
    <row r="33" spans="1:28" ht="25.35" customHeight="1">
      <c r="A33" s="69">
        <v>19</v>
      </c>
      <c r="B33" s="84">
        <v>12</v>
      </c>
      <c r="C33" s="74" t="s">
        <v>316</v>
      </c>
      <c r="D33" s="73">
        <v>366.65</v>
      </c>
      <c r="E33" s="72">
        <v>4621.7700000000004</v>
      </c>
      <c r="F33" s="76">
        <f t="shared" si="2"/>
        <v>-0.92066892121416699</v>
      </c>
      <c r="G33" s="73">
        <v>56</v>
      </c>
      <c r="H33" s="72">
        <v>2</v>
      </c>
      <c r="I33" s="72">
        <f t="shared" si="1"/>
        <v>28</v>
      </c>
      <c r="J33" s="72">
        <v>1</v>
      </c>
      <c r="K33" s="72">
        <v>4</v>
      </c>
      <c r="L33" s="73">
        <v>32754.19</v>
      </c>
      <c r="M33" s="73">
        <v>4953</v>
      </c>
      <c r="N33" s="71">
        <v>44533</v>
      </c>
      <c r="O33" s="70" t="s">
        <v>142</v>
      </c>
      <c r="P33" s="67"/>
      <c r="Q33" s="7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ht="25.35" customHeight="1">
      <c r="A34" s="69">
        <v>20</v>
      </c>
      <c r="B34" s="83">
        <v>21</v>
      </c>
      <c r="C34" s="74" t="s">
        <v>295</v>
      </c>
      <c r="D34" s="73">
        <v>338.5</v>
      </c>
      <c r="E34" s="72">
        <v>713.5</v>
      </c>
      <c r="F34" s="76">
        <f t="shared" si="2"/>
        <v>-0.5255781359495445</v>
      </c>
      <c r="G34" s="73">
        <v>70</v>
      </c>
      <c r="H34" s="72" t="s">
        <v>36</v>
      </c>
      <c r="I34" s="72" t="s">
        <v>36</v>
      </c>
      <c r="J34" s="72">
        <v>4</v>
      </c>
      <c r="K34" s="72">
        <v>2</v>
      </c>
      <c r="L34" s="73">
        <v>1052</v>
      </c>
      <c r="M34" s="73">
        <v>204</v>
      </c>
      <c r="N34" s="71">
        <v>44547</v>
      </c>
      <c r="O34" s="70" t="s">
        <v>296</v>
      </c>
      <c r="P34" s="67"/>
      <c r="Q34" s="79"/>
      <c r="R34" s="79"/>
      <c r="S34" s="79"/>
      <c r="T34" s="81"/>
      <c r="U34" s="81"/>
      <c r="V34" s="80"/>
      <c r="W34" s="81"/>
      <c r="X34" s="66"/>
      <c r="Y34" s="81"/>
      <c r="Z34" s="80"/>
      <c r="AA34" s="2"/>
      <c r="AB34" s="66"/>
    </row>
    <row r="35" spans="1:28" ht="25.2" customHeight="1">
      <c r="A35" s="45"/>
      <c r="B35" s="45"/>
      <c r="C35" s="56" t="s">
        <v>66</v>
      </c>
      <c r="D35" s="68">
        <f>SUM(D23:D34)</f>
        <v>472276.51000000007</v>
      </c>
      <c r="E35" s="68">
        <v>533147.80000000005</v>
      </c>
      <c r="F35" s="78">
        <f t="shared" si="2"/>
        <v>-0.11417338681693889</v>
      </c>
      <c r="G35" s="68">
        <f>SUM(G23:G34)</f>
        <v>77714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280</v>
      </c>
      <c r="D37" s="73">
        <v>319.77999999999997</v>
      </c>
      <c r="E37" s="72" t="s">
        <v>36</v>
      </c>
      <c r="F37" s="72" t="s">
        <v>36</v>
      </c>
      <c r="G37" s="73">
        <v>56</v>
      </c>
      <c r="H37" s="72">
        <v>10</v>
      </c>
      <c r="I37" s="72">
        <f>G37/H37</f>
        <v>5.6</v>
      </c>
      <c r="J37" s="72">
        <v>5</v>
      </c>
      <c r="K37" s="72">
        <v>1</v>
      </c>
      <c r="L37" s="73">
        <v>610.09</v>
      </c>
      <c r="M37" s="73">
        <v>122</v>
      </c>
      <c r="N37" s="71">
        <v>44554</v>
      </c>
      <c r="O37" s="70" t="s">
        <v>120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  <c r="AA37" s="2"/>
      <c r="AB37" s="66"/>
    </row>
    <row r="38" spans="1:28" ht="25.35" customHeight="1">
      <c r="A38" s="69">
        <v>22</v>
      </c>
      <c r="B38" s="83">
        <v>14</v>
      </c>
      <c r="C38" s="74" t="s">
        <v>93</v>
      </c>
      <c r="D38" s="73">
        <v>181.74</v>
      </c>
      <c r="E38" s="72">
        <v>2248.8000000000002</v>
      </c>
      <c r="F38" s="76">
        <f>(D38-E38)/E38</f>
        <v>-0.91918356456776962</v>
      </c>
      <c r="G38" s="73">
        <v>37</v>
      </c>
      <c r="H38" s="72">
        <v>1</v>
      </c>
      <c r="I38" s="72">
        <f>G38/H38</f>
        <v>37</v>
      </c>
      <c r="J38" s="72">
        <v>1</v>
      </c>
      <c r="K38" s="72">
        <v>7</v>
      </c>
      <c r="L38" s="73">
        <v>43489</v>
      </c>
      <c r="M38" s="73">
        <v>7241</v>
      </c>
      <c r="N38" s="71">
        <v>44512</v>
      </c>
      <c r="O38" s="70" t="s">
        <v>84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  <c r="AB38" s="65"/>
    </row>
    <row r="39" spans="1:28" ht="25.35" customHeight="1">
      <c r="A39" s="69">
        <v>23</v>
      </c>
      <c r="B39" s="75" t="s">
        <v>36</v>
      </c>
      <c r="C39" s="74" t="s">
        <v>317</v>
      </c>
      <c r="D39" s="73">
        <v>165</v>
      </c>
      <c r="E39" s="72" t="s">
        <v>36</v>
      </c>
      <c r="F39" s="72" t="s">
        <v>36</v>
      </c>
      <c r="G39" s="73">
        <v>44</v>
      </c>
      <c r="H39" s="72">
        <v>1</v>
      </c>
      <c r="I39" s="72">
        <f>G39/H39</f>
        <v>44</v>
      </c>
      <c r="J39" s="72">
        <v>1</v>
      </c>
      <c r="K39" s="72">
        <v>11</v>
      </c>
      <c r="L39" s="73">
        <v>173076</v>
      </c>
      <c r="M39" s="73">
        <v>37301</v>
      </c>
      <c r="N39" s="71">
        <v>44428</v>
      </c>
      <c r="O39" s="70" t="s">
        <v>39</v>
      </c>
      <c r="P39" s="67"/>
      <c r="Q39" s="79"/>
      <c r="R39" s="79"/>
      <c r="S39" s="79"/>
      <c r="T39" s="80"/>
      <c r="U39" s="80"/>
      <c r="V39" s="80"/>
      <c r="W39" s="81"/>
      <c r="X39" s="2"/>
      <c r="Y39" s="80"/>
      <c r="Z39" s="66"/>
      <c r="AA39" s="81"/>
      <c r="AB39" s="66"/>
    </row>
    <row r="40" spans="1:28" ht="25.35" customHeight="1">
      <c r="A40" s="69">
        <v>24</v>
      </c>
      <c r="B40" s="83">
        <v>34</v>
      </c>
      <c r="C40" s="74" t="s">
        <v>294</v>
      </c>
      <c r="D40" s="73">
        <v>130</v>
      </c>
      <c r="E40" s="72">
        <v>61</v>
      </c>
      <c r="F40" s="76">
        <f>(D40-E40)/E40</f>
        <v>1.1311475409836065</v>
      </c>
      <c r="G40" s="73">
        <v>26</v>
      </c>
      <c r="H40" s="72" t="s">
        <v>36</v>
      </c>
      <c r="I40" s="72" t="s">
        <v>36</v>
      </c>
      <c r="J40" s="72">
        <v>1</v>
      </c>
      <c r="K40" s="72">
        <v>6</v>
      </c>
      <c r="L40" s="73">
        <v>2486.91</v>
      </c>
      <c r="M40" s="73">
        <v>464</v>
      </c>
      <c r="N40" s="71">
        <v>44519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2"/>
      <c r="Y40" s="80"/>
      <c r="Z40" s="66"/>
      <c r="AA40" s="81"/>
      <c r="AB40" s="66"/>
    </row>
    <row r="41" spans="1:28" ht="25.35" customHeight="1">
      <c r="A41" s="69">
        <v>25</v>
      </c>
      <c r="B41" s="83">
        <v>32</v>
      </c>
      <c r="C41" s="60" t="s">
        <v>305</v>
      </c>
      <c r="D41" s="73">
        <v>113</v>
      </c>
      <c r="E41" s="73">
        <v>99</v>
      </c>
      <c r="F41" s="76">
        <f>(D41-E41)/E41</f>
        <v>0.14141414141414141</v>
      </c>
      <c r="G41" s="73">
        <v>23</v>
      </c>
      <c r="H41" s="72" t="s">
        <v>36</v>
      </c>
      <c r="I41" s="72" t="s">
        <v>36</v>
      </c>
      <c r="J41" s="72">
        <v>1</v>
      </c>
      <c r="K41" s="72">
        <v>33</v>
      </c>
      <c r="L41" s="73">
        <v>17687.05</v>
      </c>
      <c r="M41" s="73">
        <v>3177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0"/>
      <c r="X41" s="2"/>
      <c r="Y41" s="80"/>
      <c r="Z41" s="66"/>
      <c r="AA41" s="81"/>
      <c r="AB41" s="66"/>
    </row>
    <row r="42" spans="1:28" ht="25.35" customHeight="1">
      <c r="A42" s="69">
        <v>26</v>
      </c>
      <c r="B42" s="83">
        <v>19</v>
      </c>
      <c r="C42" s="74" t="s">
        <v>318</v>
      </c>
      <c r="D42" s="73">
        <v>67</v>
      </c>
      <c r="E42" s="72">
        <v>749</v>
      </c>
      <c r="F42" s="76">
        <f>(D42-E42)/E42</f>
        <v>-0.91054739652870498</v>
      </c>
      <c r="G42" s="73">
        <v>17</v>
      </c>
      <c r="H42" s="72" t="s">
        <v>36</v>
      </c>
      <c r="I42" s="72" t="s">
        <v>36</v>
      </c>
      <c r="J42" s="72">
        <v>1</v>
      </c>
      <c r="K42" s="72">
        <v>7</v>
      </c>
      <c r="L42" s="73">
        <v>71497</v>
      </c>
      <c r="M42" s="73">
        <v>14093</v>
      </c>
      <c r="N42" s="71">
        <v>44512</v>
      </c>
      <c r="O42" s="70" t="s">
        <v>47</v>
      </c>
      <c r="P42" s="67"/>
      <c r="Q42" s="79"/>
      <c r="R42" s="79"/>
      <c r="S42" s="79"/>
      <c r="T42" s="79"/>
      <c r="U42" s="80"/>
      <c r="V42" s="80"/>
      <c r="W42" s="80"/>
      <c r="X42" s="81"/>
      <c r="Y42" s="80"/>
      <c r="Z42" s="81"/>
      <c r="AA42" s="65"/>
      <c r="AB42" s="65"/>
    </row>
    <row r="43" spans="1:28" ht="25.35" customHeight="1">
      <c r="A43" s="69">
        <v>27</v>
      </c>
      <c r="B43" s="75" t="s">
        <v>36</v>
      </c>
      <c r="C43" s="74" t="s">
        <v>306</v>
      </c>
      <c r="D43" s="73">
        <v>42</v>
      </c>
      <c r="E43" s="72" t="s">
        <v>36</v>
      </c>
      <c r="F43" s="72" t="s">
        <v>36</v>
      </c>
      <c r="G43" s="73">
        <v>7</v>
      </c>
      <c r="H43" s="72">
        <v>1</v>
      </c>
      <c r="I43" s="72"/>
      <c r="J43" s="72">
        <v>1</v>
      </c>
      <c r="K43" s="72" t="s">
        <v>36</v>
      </c>
      <c r="L43" s="73">
        <v>1235125</v>
      </c>
      <c r="M43" s="73">
        <v>210014</v>
      </c>
      <c r="N43" s="71">
        <v>43406</v>
      </c>
      <c r="O43" s="70" t="s">
        <v>307</v>
      </c>
      <c r="P43" s="67"/>
      <c r="Q43" s="79"/>
      <c r="R43" s="79"/>
      <c r="S43" s="79"/>
      <c r="T43" s="79"/>
      <c r="U43" s="80"/>
      <c r="V43" s="80"/>
      <c r="W43" s="80"/>
      <c r="X43" s="2"/>
      <c r="Y43" s="80"/>
      <c r="Z43" s="80"/>
      <c r="AA43" s="81"/>
      <c r="AB43" s="66"/>
    </row>
    <row r="44" spans="1:28" ht="25.35" customHeight="1">
      <c r="A44" s="69">
        <v>28</v>
      </c>
      <c r="B44" s="75" t="s">
        <v>36</v>
      </c>
      <c r="C44" s="74" t="s">
        <v>254</v>
      </c>
      <c r="D44" s="73">
        <v>37.19</v>
      </c>
      <c r="E44" s="72" t="s">
        <v>36</v>
      </c>
      <c r="F44" s="72" t="s">
        <v>36</v>
      </c>
      <c r="G44" s="73">
        <v>7</v>
      </c>
      <c r="H44" s="72">
        <v>1</v>
      </c>
      <c r="I44" s="72">
        <f>G44/H44</f>
        <v>7</v>
      </c>
      <c r="J44" s="72">
        <v>1</v>
      </c>
      <c r="K44" s="72" t="s">
        <v>36</v>
      </c>
      <c r="L44" s="73">
        <v>14096.17</v>
      </c>
      <c r="M44" s="73">
        <v>2588</v>
      </c>
      <c r="N44" s="71">
        <v>44477</v>
      </c>
      <c r="O44" s="70" t="s">
        <v>50</v>
      </c>
      <c r="P44" s="11"/>
      <c r="Q44" s="79"/>
      <c r="R44" s="79"/>
      <c r="S44" s="79"/>
      <c r="T44" s="79"/>
      <c r="U44" s="80"/>
      <c r="V44" s="80"/>
      <c r="W44" s="81"/>
      <c r="X44" s="2"/>
      <c r="Y44" s="80"/>
      <c r="Z44" s="66"/>
      <c r="AA44" s="81"/>
      <c r="AB44" s="66"/>
    </row>
    <row r="45" spans="1:28" ht="25.35" customHeight="1">
      <c r="A45" s="69">
        <v>29</v>
      </c>
      <c r="B45" s="75" t="s">
        <v>36</v>
      </c>
      <c r="C45" s="74" t="s">
        <v>319</v>
      </c>
      <c r="D45" s="73">
        <v>35</v>
      </c>
      <c r="E45" s="72" t="s">
        <v>36</v>
      </c>
      <c r="F45" s="72" t="s">
        <v>36</v>
      </c>
      <c r="G45" s="73">
        <v>10</v>
      </c>
      <c r="H45" s="72">
        <v>2</v>
      </c>
      <c r="I45" s="72">
        <f>G45/H45</f>
        <v>5</v>
      </c>
      <c r="J45" s="72">
        <v>2</v>
      </c>
      <c r="K45" s="72">
        <v>6</v>
      </c>
      <c r="L45" s="73">
        <v>648.74</v>
      </c>
      <c r="M45" s="73">
        <v>132</v>
      </c>
      <c r="N45" s="71">
        <v>44505</v>
      </c>
      <c r="O45" s="70" t="s">
        <v>320</v>
      </c>
      <c r="P45" s="67"/>
      <c r="Q45" s="79"/>
      <c r="R45" s="79"/>
      <c r="S45" s="79"/>
      <c r="T45" s="65"/>
      <c r="U45" s="65"/>
      <c r="V45" s="65"/>
      <c r="W45" s="2"/>
      <c r="X45" s="4"/>
      <c r="Y45" s="65"/>
      <c r="Z45" s="66"/>
      <c r="AA45" s="4"/>
      <c r="AB45" s="65"/>
    </row>
    <row r="46" spans="1:28" ht="25.35" customHeight="1">
      <c r="A46" s="69">
        <v>30</v>
      </c>
      <c r="B46" s="84">
        <v>17</v>
      </c>
      <c r="C46" s="74" t="s">
        <v>264</v>
      </c>
      <c r="D46" s="73">
        <v>32</v>
      </c>
      <c r="E46" s="72">
        <v>1124.75</v>
      </c>
      <c r="F46" s="76">
        <f>(D46-E46)/E46</f>
        <v>-0.97154923316292507</v>
      </c>
      <c r="G46" s="73">
        <v>9</v>
      </c>
      <c r="H46" s="72">
        <v>2</v>
      </c>
      <c r="I46" s="72">
        <f>G46/H46</f>
        <v>4.5</v>
      </c>
      <c r="J46" s="72">
        <v>1</v>
      </c>
      <c r="K46" s="72">
        <v>3</v>
      </c>
      <c r="L46" s="73">
        <v>7689</v>
      </c>
      <c r="M46" s="73">
        <v>1311</v>
      </c>
      <c r="N46" s="71">
        <v>44540</v>
      </c>
      <c r="O46" s="70" t="s">
        <v>43</v>
      </c>
      <c r="P46" s="67"/>
      <c r="Q46" s="79"/>
      <c r="R46" s="79"/>
      <c r="S46" s="79"/>
      <c r="T46" s="79"/>
      <c r="U46" s="79"/>
      <c r="V46" s="80"/>
      <c r="W46" s="80"/>
      <c r="X46" s="66"/>
      <c r="Y46" s="81"/>
      <c r="Z46" s="81"/>
      <c r="AA46" s="65"/>
      <c r="AB46" s="65"/>
    </row>
    <row r="47" spans="1:28" ht="25.2" customHeight="1">
      <c r="A47" s="45"/>
      <c r="B47" s="45"/>
      <c r="C47" s="56" t="s">
        <v>90</v>
      </c>
      <c r="D47" s="68">
        <f>SUM(D35:D46)</f>
        <v>473399.22000000009</v>
      </c>
      <c r="E47" s="68">
        <v>537122.99</v>
      </c>
      <c r="F47" s="78">
        <f>(D47-E47)/E47</f>
        <v>-0.11863906625929362</v>
      </c>
      <c r="G47" s="68">
        <f>SUM(G35:G46)</f>
        <v>77950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84">
        <v>29</v>
      </c>
      <c r="C49" s="74" t="s">
        <v>308</v>
      </c>
      <c r="D49" s="73">
        <v>25</v>
      </c>
      <c r="E49" s="72">
        <v>193</v>
      </c>
      <c r="F49" s="76">
        <f>(D49-E49)/E49</f>
        <v>-0.8704663212435233</v>
      </c>
      <c r="G49" s="73">
        <v>7</v>
      </c>
      <c r="H49" s="72" t="s">
        <v>36</v>
      </c>
      <c r="I49" s="72" t="s">
        <v>36</v>
      </c>
      <c r="J49" s="72">
        <v>2</v>
      </c>
      <c r="K49" s="72">
        <v>0</v>
      </c>
      <c r="L49" s="73">
        <v>218</v>
      </c>
      <c r="M49" s="73">
        <v>78</v>
      </c>
      <c r="N49" s="71">
        <v>44547</v>
      </c>
      <c r="O49" s="70" t="s">
        <v>47</v>
      </c>
      <c r="P49" s="11"/>
      <c r="Q49" s="79"/>
      <c r="R49" s="79"/>
      <c r="S49" s="81"/>
      <c r="T49" s="81"/>
      <c r="U49" s="80"/>
      <c r="V49" s="80"/>
      <c r="W49" s="66"/>
      <c r="X49" s="65"/>
      <c r="Y49" s="81"/>
      <c r="Z49" s="81"/>
      <c r="AA49" s="80"/>
    </row>
    <row r="50" spans="1:27" ht="25.35" customHeight="1">
      <c r="A50" s="69">
        <v>32</v>
      </c>
      <c r="B50" s="75" t="s">
        <v>36</v>
      </c>
      <c r="C50" s="74" t="s">
        <v>289</v>
      </c>
      <c r="D50" s="73">
        <v>23</v>
      </c>
      <c r="E50" s="72" t="s">
        <v>36</v>
      </c>
      <c r="F50" s="72" t="s">
        <v>36</v>
      </c>
      <c r="G50" s="73">
        <v>7</v>
      </c>
      <c r="H50" s="72">
        <v>1</v>
      </c>
      <c r="I50" s="72">
        <f>G50/H50</f>
        <v>7</v>
      </c>
      <c r="J50" s="72">
        <v>1</v>
      </c>
      <c r="K50" s="72">
        <v>3</v>
      </c>
      <c r="L50" s="73">
        <v>4206.8</v>
      </c>
      <c r="M50" s="73">
        <v>861</v>
      </c>
      <c r="N50" s="71">
        <v>44526</v>
      </c>
      <c r="O50" s="70" t="s">
        <v>182</v>
      </c>
      <c r="P50" s="67"/>
      <c r="Q50" s="79"/>
      <c r="R50" s="79"/>
      <c r="S50" s="79"/>
      <c r="T50" s="79"/>
      <c r="U50" s="80"/>
      <c r="V50" s="80"/>
      <c r="W50" s="80"/>
      <c r="X50" s="65"/>
      <c r="Y50" s="81"/>
      <c r="Z50" s="66"/>
      <c r="AA50" s="81"/>
    </row>
    <row r="51" spans="1:27" ht="25.35" customHeight="1">
      <c r="A51" s="45"/>
      <c r="B51" s="45"/>
      <c r="C51" s="56" t="s">
        <v>94</v>
      </c>
      <c r="D51" s="68">
        <f>SUM(D47:D50)</f>
        <v>473447.22000000009</v>
      </c>
      <c r="E51" s="68">
        <v>537580.79</v>
      </c>
      <c r="F51" s="78">
        <f t="shared" ref="F51" si="3">(D51-E51)/E51</f>
        <v>-0.11930033809429824</v>
      </c>
      <c r="G51" s="68">
        <f>SUM(G47:G50)</f>
        <v>77964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7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64" spans="1:27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7"/>
      <c r="S64" s="65"/>
      <c r="T64" s="65"/>
      <c r="U64" s="65"/>
      <c r="V64" s="65"/>
      <c r="W64" s="65"/>
      <c r="X64" s="65"/>
      <c r="Y64" s="65"/>
      <c r="Z64" s="65"/>
      <c r="AA64" s="65"/>
    </row>
    <row r="69" spans="16:16">
      <c r="P69" s="67"/>
    </row>
    <row r="73" spans="16:16" ht="12" customHeight="1">
      <c r="P73" s="65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D46" sqref="D46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19" width="11.5546875" style="65" customWidth="1"/>
    <col min="20" max="20" width="8.33203125" style="65" customWidth="1"/>
    <col min="21" max="21" width="12.33203125" style="65" customWidth="1"/>
    <col min="22" max="22" width="11.88671875" style="65" bestFit="1" customWidth="1"/>
    <col min="23" max="23" width="12" style="65" bestFit="1" customWidth="1"/>
    <col min="24" max="24" width="14.88671875" style="65" customWidth="1"/>
    <col min="25" max="25" width="13.664062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649</v>
      </c>
      <c r="F1" s="34"/>
      <c r="G1" s="34"/>
      <c r="H1" s="34"/>
      <c r="I1" s="34"/>
    </row>
    <row r="2" spans="1:29" ht="19.5" customHeight="1">
      <c r="E2" s="34" t="s">
        <v>650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X5" s="4"/>
    </row>
    <row r="6" spans="1:29">
      <c r="A6" s="105"/>
      <c r="B6" s="105"/>
      <c r="C6" s="108"/>
      <c r="D6" s="36" t="s">
        <v>647</v>
      </c>
      <c r="E6" s="36" t="s">
        <v>642</v>
      </c>
      <c r="F6" s="108"/>
      <c r="G6" s="108" t="s">
        <v>647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X8" s="4"/>
    </row>
    <row r="9" spans="1:29" ht="15" customHeight="1">
      <c r="A9" s="104"/>
      <c r="B9" s="104"/>
      <c r="C9" s="107" t="s">
        <v>17</v>
      </c>
      <c r="D9" s="95"/>
      <c r="E9" s="95"/>
      <c r="F9" s="107" t="s">
        <v>18</v>
      </c>
      <c r="G9" s="95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X9" s="66"/>
      <c r="Y9" s="66"/>
      <c r="Z9" s="67"/>
    </row>
    <row r="10" spans="1:29">
      <c r="A10" s="105"/>
      <c r="B10" s="105"/>
      <c r="C10" s="108"/>
      <c r="D10" s="36" t="s">
        <v>648</v>
      </c>
      <c r="E10" s="36" t="s">
        <v>643</v>
      </c>
      <c r="F10" s="108"/>
      <c r="G10" s="36" t="s">
        <v>648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X10" s="66"/>
      <c r="Y10" s="66"/>
      <c r="Z10" s="67"/>
    </row>
    <row r="11" spans="1:29">
      <c r="A11" s="105"/>
      <c r="B11" s="105"/>
      <c r="C11" s="108"/>
      <c r="D11" s="96" t="s">
        <v>31</v>
      </c>
      <c r="E11" s="36" t="s">
        <v>31</v>
      </c>
      <c r="F11" s="108"/>
      <c r="G11" s="96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7"/>
      <c r="X11" s="4"/>
      <c r="Y11" s="66"/>
      <c r="Z11" s="67"/>
    </row>
    <row r="12" spans="1:29" ht="15.6" customHeight="1" thickBot="1">
      <c r="A12" s="105"/>
      <c r="B12" s="106"/>
      <c r="C12" s="109"/>
      <c r="D12" s="97"/>
      <c r="E12" s="37" t="s">
        <v>15</v>
      </c>
      <c r="F12" s="109"/>
      <c r="G12" s="97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4"/>
      <c r="Y12" s="66"/>
      <c r="Z12" s="2"/>
    </row>
    <row r="13" spans="1:29" ht="25.35" customHeight="1">
      <c r="A13" s="69">
        <v>1</v>
      </c>
      <c r="B13" s="83" t="s">
        <v>34</v>
      </c>
      <c r="C13" s="74" t="s">
        <v>638</v>
      </c>
      <c r="D13" s="73">
        <v>64329.24</v>
      </c>
      <c r="E13" s="72" t="s">
        <v>36</v>
      </c>
      <c r="F13" s="72" t="s">
        <v>36</v>
      </c>
      <c r="G13" s="73">
        <v>10668</v>
      </c>
      <c r="H13" s="72">
        <v>321</v>
      </c>
      <c r="I13" s="72">
        <f t="shared" ref="I13:I22" si="0">G13/H13</f>
        <v>33.233644859813083</v>
      </c>
      <c r="J13" s="72">
        <v>13</v>
      </c>
      <c r="K13" s="72">
        <v>1</v>
      </c>
      <c r="L13" s="73">
        <v>82437.69</v>
      </c>
      <c r="M13" s="73">
        <v>14012</v>
      </c>
      <c r="N13" s="71">
        <v>44736</v>
      </c>
      <c r="O13" s="70" t="s">
        <v>639</v>
      </c>
      <c r="P13" s="67"/>
      <c r="Q13" s="79"/>
      <c r="R13" s="79"/>
      <c r="S13" s="79"/>
      <c r="T13" s="79"/>
      <c r="V13" s="67"/>
      <c r="W13" s="66"/>
      <c r="X13" s="2"/>
      <c r="Y13" s="66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641</v>
      </c>
      <c r="D14" s="73">
        <v>48155.99</v>
      </c>
      <c r="E14" s="72" t="s">
        <v>36</v>
      </c>
      <c r="F14" s="72" t="s">
        <v>36</v>
      </c>
      <c r="G14" s="73">
        <v>6985</v>
      </c>
      <c r="H14" s="72">
        <v>276</v>
      </c>
      <c r="I14" s="72">
        <f t="shared" si="0"/>
        <v>25.307971014492754</v>
      </c>
      <c r="J14" s="72">
        <v>17</v>
      </c>
      <c r="K14" s="72">
        <v>1</v>
      </c>
      <c r="L14" s="73">
        <v>64893.15</v>
      </c>
      <c r="M14" s="73">
        <v>9390</v>
      </c>
      <c r="N14" s="71">
        <v>44736</v>
      </c>
      <c r="O14" s="70" t="s">
        <v>56</v>
      </c>
      <c r="P14" s="67"/>
      <c r="Q14" s="79"/>
      <c r="R14" s="79"/>
      <c r="S14" s="64"/>
      <c r="T14" s="79"/>
      <c r="U14" s="66"/>
      <c r="V14" s="80"/>
      <c r="W14" s="66"/>
      <c r="X14" s="2"/>
      <c r="Y14" s="80"/>
      <c r="Z14" s="81"/>
      <c r="AA14" s="66"/>
      <c r="AB14" s="81"/>
      <c r="AC14" s="66"/>
    </row>
    <row r="15" spans="1:29" ht="25.35" customHeight="1">
      <c r="A15" s="69">
        <v>3</v>
      </c>
      <c r="B15" s="83" t="s">
        <v>34</v>
      </c>
      <c r="C15" s="74" t="s">
        <v>651</v>
      </c>
      <c r="D15" s="73">
        <v>20808.259999999998</v>
      </c>
      <c r="E15" s="72" t="s">
        <v>36</v>
      </c>
      <c r="F15" s="72" t="s">
        <v>36</v>
      </c>
      <c r="G15" s="73">
        <v>3314</v>
      </c>
      <c r="H15" s="72">
        <v>198</v>
      </c>
      <c r="I15" s="72">
        <f t="shared" si="0"/>
        <v>16.737373737373737</v>
      </c>
      <c r="J15" s="72">
        <v>15</v>
      </c>
      <c r="K15" s="72">
        <v>1</v>
      </c>
      <c r="L15" s="73">
        <v>20808</v>
      </c>
      <c r="M15" s="73">
        <v>3314</v>
      </c>
      <c r="N15" s="71">
        <v>44736</v>
      </c>
      <c r="O15" s="70" t="s">
        <v>37</v>
      </c>
      <c r="P15" s="67"/>
      <c r="Q15" s="79"/>
      <c r="R15" s="79"/>
      <c r="S15" s="64"/>
      <c r="T15" s="79"/>
      <c r="U15" s="66"/>
      <c r="V15" s="80"/>
      <c r="W15" s="66"/>
      <c r="X15" s="2"/>
      <c r="Y15" s="80"/>
      <c r="Z15" s="81"/>
      <c r="AA15" s="66"/>
      <c r="AB15" s="81"/>
      <c r="AC15" s="66"/>
    </row>
    <row r="16" spans="1:29" ht="25.35" customHeight="1">
      <c r="A16" s="69">
        <v>4</v>
      </c>
      <c r="B16" s="83">
        <v>1</v>
      </c>
      <c r="C16" s="74" t="s">
        <v>35</v>
      </c>
      <c r="D16" s="73">
        <v>18411.62</v>
      </c>
      <c r="E16" s="72">
        <v>57016.160000000003</v>
      </c>
      <c r="F16" s="76">
        <f>(D16-E16)/E16</f>
        <v>-0.67708067326877164</v>
      </c>
      <c r="G16" s="73">
        <v>3081</v>
      </c>
      <c r="H16" s="72">
        <v>191</v>
      </c>
      <c r="I16" s="72">
        <f t="shared" si="0"/>
        <v>16.130890052356023</v>
      </c>
      <c r="J16" s="72">
        <v>13</v>
      </c>
      <c r="K16" s="72">
        <v>3</v>
      </c>
      <c r="L16" s="73">
        <v>155358</v>
      </c>
      <c r="M16" s="73">
        <v>23948</v>
      </c>
      <c r="N16" s="71">
        <v>44722</v>
      </c>
      <c r="O16" s="70" t="s">
        <v>37</v>
      </c>
      <c r="P16" s="67"/>
      <c r="Q16" s="79"/>
      <c r="R16" s="79"/>
      <c r="S16" s="79"/>
      <c r="T16" s="79"/>
      <c r="V16" s="67"/>
      <c r="W16" s="2"/>
      <c r="X16" s="2"/>
      <c r="Y16" s="66"/>
      <c r="Z16" s="66"/>
      <c r="AA16" s="2"/>
      <c r="AB16" s="66"/>
      <c r="AC16" s="67"/>
    </row>
    <row r="17" spans="1:29" ht="25.35" customHeight="1">
      <c r="A17" s="69">
        <v>5</v>
      </c>
      <c r="B17" s="83" t="s">
        <v>58</v>
      </c>
      <c r="C17" s="74" t="s">
        <v>652</v>
      </c>
      <c r="D17" s="73">
        <v>17658.41</v>
      </c>
      <c r="E17" s="72" t="s">
        <v>36</v>
      </c>
      <c r="F17" s="72" t="s">
        <v>36</v>
      </c>
      <c r="G17" s="73">
        <v>3276</v>
      </c>
      <c r="H17" s="72">
        <v>22</v>
      </c>
      <c r="I17" s="72">
        <f t="shared" si="0"/>
        <v>148.90909090909091</v>
      </c>
      <c r="J17" s="72">
        <v>12</v>
      </c>
      <c r="K17" s="72">
        <v>0</v>
      </c>
      <c r="L17" s="73">
        <v>17658</v>
      </c>
      <c r="M17" s="73">
        <v>3276</v>
      </c>
      <c r="N17" s="71" t="s">
        <v>60</v>
      </c>
      <c r="O17" s="70" t="s">
        <v>37</v>
      </c>
      <c r="P17" s="67"/>
      <c r="Q17" s="79"/>
      <c r="R17" s="79"/>
      <c r="S17" s="64"/>
      <c r="T17" s="79"/>
      <c r="U17" s="66"/>
      <c r="V17" s="80"/>
      <c r="W17" s="66"/>
      <c r="X17" s="2"/>
      <c r="Y17" s="80"/>
      <c r="Z17" s="66"/>
      <c r="AA17" s="81"/>
      <c r="AB17" s="66"/>
      <c r="AC17" s="81"/>
    </row>
    <row r="18" spans="1:29" ht="25.35" customHeight="1">
      <c r="A18" s="69">
        <v>6</v>
      </c>
      <c r="B18" s="83">
        <v>3</v>
      </c>
      <c r="C18" s="74" t="s">
        <v>38</v>
      </c>
      <c r="D18" s="73">
        <v>17048.669999999998</v>
      </c>
      <c r="E18" s="72">
        <v>33342.21</v>
      </c>
      <c r="F18" s="76">
        <f t="shared" ref="F18:F23" si="1">(D18-E18)/E18</f>
        <v>-0.48867606556374044</v>
      </c>
      <c r="G18" s="73">
        <v>2740</v>
      </c>
      <c r="H18" s="72">
        <v>133</v>
      </c>
      <c r="I18" s="72">
        <f t="shared" si="0"/>
        <v>20.601503759398497</v>
      </c>
      <c r="J18" s="72">
        <v>10</v>
      </c>
      <c r="K18" s="72">
        <v>5</v>
      </c>
      <c r="L18" s="73">
        <v>239346</v>
      </c>
      <c r="M18" s="73">
        <v>35651</v>
      </c>
      <c r="N18" s="71">
        <v>44708</v>
      </c>
      <c r="O18" s="70" t="s">
        <v>39</v>
      </c>
      <c r="P18" s="67"/>
      <c r="Q18" s="79"/>
      <c r="R18" s="79"/>
      <c r="S18" s="64"/>
      <c r="T18" s="79"/>
      <c r="U18" s="66"/>
      <c r="V18" s="80"/>
      <c r="W18" s="66"/>
      <c r="X18" s="2"/>
      <c r="Y18" s="80"/>
      <c r="Z18" s="66"/>
      <c r="AA18" s="81"/>
      <c r="AB18" s="66"/>
      <c r="AC18" s="81"/>
    </row>
    <row r="19" spans="1:29" ht="25.35" customHeight="1">
      <c r="A19" s="69">
        <v>7</v>
      </c>
      <c r="B19" s="83">
        <v>2</v>
      </c>
      <c r="C19" s="74" t="s">
        <v>59</v>
      </c>
      <c r="D19" s="73">
        <v>16249.59</v>
      </c>
      <c r="E19" s="72">
        <v>43623.02</v>
      </c>
      <c r="F19" s="76">
        <f t="shared" si="1"/>
        <v>-0.62749965499866811</v>
      </c>
      <c r="G19" s="73">
        <v>3681</v>
      </c>
      <c r="H19" s="72">
        <v>286</v>
      </c>
      <c r="I19" s="72">
        <f t="shared" si="0"/>
        <v>12.87062937062937</v>
      </c>
      <c r="J19" s="72">
        <v>20</v>
      </c>
      <c r="K19" s="72">
        <v>2</v>
      </c>
      <c r="L19" s="73">
        <v>61081</v>
      </c>
      <c r="M19" s="73">
        <v>13904</v>
      </c>
      <c r="N19" s="71">
        <v>44729</v>
      </c>
      <c r="O19" s="70" t="s">
        <v>43</v>
      </c>
      <c r="P19" s="67"/>
      <c r="Q19" s="79"/>
      <c r="R19" s="79"/>
      <c r="S19" s="64"/>
      <c r="T19" s="79"/>
      <c r="U19" s="66"/>
      <c r="V19" s="80"/>
      <c r="W19" s="66"/>
      <c r="X19" s="2"/>
      <c r="Y19" s="80"/>
      <c r="Z19" s="66"/>
      <c r="AA19" s="81"/>
      <c r="AB19" s="66"/>
      <c r="AC19" s="81"/>
    </row>
    <row r="20" spans="1:29" ht="25.35" customHeight="1">
      <c r="A20" s="69">
        <v>8</v>
      </c>
      <c r="B20" s="83">
        <v>14</v>
      </c>
      <c r="C20" s="74" t="s">
        <v>51</v>
      </c>
      <c r="D20" s="73">
        <v>7709.87</v>
      </c>
      <c r="E20" s="72">
        <v>2475.25</v>
      </c>
      <c r="F20" s="76">
        <f t="shared" si="1"/>
        <v>2.1147843652156348</v>
      </c>
      <c r="G20" s="73">
        <v>2170</v>
      </c>
      <c r="H20" s="72">
        <v>10</v>
      </c>
      <c r="I20" s="72">
        <f t="shared" si="0"/>
        <v>217</v>
      </c>
      <c r="J20" s="72">
        <v>5</v>
      </c>
      <c r="K20" s="72">
        <v>12</v>
      </c>
      <c r="L20" s="73">
        <v>185270</v>
      </c>
      <c r="M20" s="73">
        <v>45597</v>
      </c>
      <c r="N20" s="71">
        <v>44659</v>
      </c>
      <c r="O20" s="70" t="s">
        <v>41</v>
      </c>
      <c r="P20" s="67"/>
      <c r="Q20" s="79"/>
      <c r="R20" s="66"/>
      <c r="S20" s="66"/>
      <c r="T20" s="81"/>
      <c r="W20" s="67"/>
      <c r="X20" s="66"/>
      <c r="Y20" s="66"/>
    </row>
    <row r="21" spans="1:29" ht="25.35" customHeight="1">
      <c r="A21" s="69">
        <v>9</v>
      </c>
      <c r="B21" s="83">
        <v>6</v>
      </c>
      <c r="C21" s="74" t="s">
        <v>40</v>
      </c>
      <c r="D21" s="73">
        <v>5089.6899999999996</v>
      </c>
      <c r="E21" s="72">
        <v>13090.08</v>
      </c>
      <c r="F21" s="76">
        <f t="shared" si="1"/>
        <v>-0.61117961081979644</v>
      </c>
      <c r="G21" s="73">
        <v>1209</v>
      </c>
      <c r="H21" s="72">
        <v>104</v>
      </c>
      <c r="I21" s="72">
        <f t="shared" si="0"/>
        <v>11.625</v>
      </c>
      <c r="J21" s="72">
        <v>12</v>
      </c>
      <c r="K21" s="72">
        <v>4</v>
      </c>
      <c r="L21" s="73">
        <v>66338.48</v>
      </c>
      <c r="M21" s="73">
        <v>15588</v>
      </c>
      <c r="N21" s="71">
        <v>44715</v>
      </c>
      <c r="O21" s="70" t="s">
        <v>41</v>
      </c>
      <c r="P21" s="67"/>
      <c r="Q21" s="79"/>
      <c r="R21" s="66"/>
      <c r="S21" s="66"/>
      <c r="T21" s="81"/>
      <c r="W21" s="67"/>
      <c r="X21" s="66"/>
      <c r="Y21" s="66"/>
    </row>
    <row r="22" spans="1:29" ht="25.35" customHeight="1">
      <c r="A22" s="69">
        <v>10</v>
      </c>
      <c r="B22" s="83">
        <v>10</v>
      </c>
      <c r="C22" s="74" t="s">
        <v>45</v>
      </c>
      <c r="D22" s="73">
        <v>3757.75</v>
      </c>
      <c r="E22" s="72">
        <v>6191.54</v>
      </c>
      <c r="F22" s="76">
        <f t="shared" si="1"/>
        <v>-0.3930831424815151</v>
      </c>
      <c r="G22" s="73">
        <v>839</v>
      </c>
      <c r="H22" s="72">
        <v>47</v>
      </c>
      <c r="I22" s="72">
        <f t="shared" si="0"/>
        <v>17.851063829787233</v>
      </c>
      <c r="J22" s="72">
        <v>5</v>
      </c>
      <c r="K22" s="72">
        <v>15</v>
      </c>
      <c r="L22" s="73">
        <v>205978</v>
      </c>
      <c r="M22" s="73">
        <v>41824</v>
      </c>
      <c r="N22" s="71">
        <v>44638</v>
      </c>
      <c r="O22" s="70" t="s">
        <v>37</v>
      </c>
      <c r="P22" s="67"/>
      <c r="Q22" s="79"/>
      <c r="R22" s="66"/>
      <c r="S22" s="66"/>
      <c r="T22" s="81"/>
      <c r="W22" s="67"/>
      <c r="X22" s="66"/>
      <c r="Y22" s="66"/>
    </row>
    <row r="23" spans="1:29" ht="25.35" customHeight="1">
      <c r="A23" s="45"/>
      <c r="B23" s="45"/>
      <c r="C23" s="56" t="s">
        <v>52</v>
      </c>
      <c r="D23" s="68">
        <f>SUM(D13:D22)</f>
        <v>219219.09</v>
      </c>
      <c r="E23" s="68">
        <v>222435.29</v>
      </c>
      <c r="F23" s="78">
        <f t="shared" si="1"/>
        <v>-1.445903660340952E-2</v>
      </c>
      <c r="G23" s="68">
        <f t="shared" ref="G23" si="2">SUM(G13:G22)</f>
        <v>37963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X23" s="67"/>
      <c r="Y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X24" s="67"/>
    </row>
    <row r="25" spans="1:29" ht="25.35" customHeight="1">
      <c r="A25" s="69">
        <v>11</v>
      </c>
      <c r="B25" s="83">
        <v>9</v>
      </c>
      <c r="C25" s="74" t="s">
        <v>44</v>
      </c>
      <c r="D25" s="73">
        <v>3615.49</v>
      </c>
      <c r="E25" s="72">
        <v>10331.459999999999</v>
      </c>
      <c r="F25" s="76">
        <f t="shared" ref="F25:F32" si="3">(D25-E25)/E25</f>
        <v>-0.6500504284970372</v>
      </c>
      <c r="G25" s="73">
        <v>839</v>
      </c>
      <c r="H25" s="72">
        <v>58</v>
      </c>
      <c r="I25" s="72">
        <f>G25/H25</f>
        <v>14.46551724137931</v>
      </c>
      <c r="J25" s="72">
        <v>7</v>
      </c>
      <c r="K25" s="72">
        <v>13</v>
      </c>
      <c r="L25" s="73">
        <v>415249</v>
      </c>
      <c r="M25" s="73">
        <v>81352</v>
      </c>
      <c r="N25" s="71">
        <v>44652</v>
      </c>
      <c r="O25" s="70" t="s">
        <v>39</v>
      </c>
      <c r="P25" s="67"/>
      <c r="Q25" s="79"/>
      <c r="R25" s="66"/>
      <c r="S25" s="66"/>
      <c r="T25" s="81"/>
      <c r="V25" s="66"/>
      <c r="W25" s="67"/>
      <c r="X25" s="66"/>
      <c r="Y25" s="66"/>
    </row>
    <row r="26" spans="1:29" ht="25.35" customHeight="1">
      <c r="A26" s="69">
        <v>12</v>
      </c>
      <c r="B26" s="84">
        <v>7</v>
      </c>
      <c r="C26" s="74" t="s">
        <v>42</v>
      </c>
      <c r="D26" s="73">
        <v>3528.81</v>
      </c>
      <c r="E26" s="72">
        <v>12346.7</v>
      </c>
      <c r="F26" s="76">
        <f t="shared" si="3"/>
        <v>-0.71419002648480978</v>
      </c>
      <c r="G26" s="73">
        <v>567</v>
      </c>
      <c r="H26" s="72">
        <v>37</v>
      </c>
      <c r="I26" s="72">
        <f>G26/H26</f>
        <v>15.324324324324325</v>
      </c>
      <c r="J26" s="72">
        <v>5</v>
      </c>
      <c r="K26" s="72">
        <v>8</v>
      </c>
      <c r="L26" s="73">
        <v>421073</v>
      </c>
      <c r="M26" s="73">
        <v>59526</v>
      </c>
      <c r="N26" s="71">
        <v>44687</v>
      </c>
      <c r="O26" s="70" t="s">
        <v>43</v>
      </c>
      <c r="P26" s="67"/>
      <c r="Q26" s="79"/>
      <c r="R26" s="66"/>
      <c r="S26" s="66"/>
      <c r="T26" s="81"/>
      <c r="U26" s="66"/>
      <c r="V26" s="66"/>
      <c r="W26" s="66"/>
      <c r="X26" s="2"/>
      <c r="Y26" s="66"/>
    </row>
    <row r="27" spans="1:29" ht="25.35" customHeight="1">
      <c r="A27" s="69">
        <v>13</v>
      </c>
      <c r="B27" s="83">
        <v>8</v>
      </c>
      <c r="C27" s="74" t="s">
        <v>636</v>
      </c>
      <c r="D27" s="73">
        <v>2353.84</v>
      </c>
      <c r="E27" s="72">
        <v>11648.509999999998</v>
      </c>
      <c r="F27" s="76">
        <f t="shared" si="3"/>
        <v>-0.79792780364183913</v>
      </c>
      <c r="G27" s="73">
        <v>398</v>
      </c>
      <c r="H27" s="72">
        <v>52</v>
      </c>
      <c r="I27" s="72">
        <f>G27/H27</f>
        <v>7.6538461538461542</v>
      </c>
      <c r="J27" s="72">
        <v>8</v>
      </c>
      <c r="K27" s="72">
        <v>2</v>
      </c>
      <c r="L27" s="73">
        <v>14061.35</v>
      </c>
      <c r="M27" s="73">
        <v>2564</v>
      </c>
      <c r="N27" s="71">
        <v>44729</v>
      </c>
      <c r="O27" s="70" t="s">
        <v>50</v>
      </c>
      <c r="P27" s="11"/>
      <c r="Q27" s="79"/>
      <c r="R27" s="79"/>
      <c r="S27" s="64"/>
      <c r="T27" s="79"/>
      <c r="U27" s="66"/>
      <c r="V27" s="80"/>
      <c r="W27" s="66"/>
      <c r="X27" s="80"/>
      <c r="Y27" s="2"/>
      <c r="Z27" s="81"/>
      <c r="AA27" s="66"/>
      <c r="AB27" s="66"/>
      <c r="AC27" s="81"/>
    </row>
    <row r="28" spans="1:29" ht="25.35" customHeight="1">
      <c r="A28" s="69">
        <v>14</v>
      </c>
      <c r="B28" s="83">
        <v>24</v>
      </c>
      <c r="C28" s="74" t="s">
        <v>69</v>
      </c>
      <c r="D28" s="73">
        <v>1091</v>
      </c>
      <c r="E28" s="72">
        <v>153</v>
      </c>
      <c r="F28" s="76">
        <f t="shared" si="3"/>
        <v>6.1307189542483664</v>
      </c>
      <c r="G28" s="73">
        <v>259</v>
      </c>
      <c r="H28" s="72" t="s">
        <v>36</v>
      </c>
      <c r="I28" s="72" t="s">
        <v>36</v>
      </c>
      <c r="J28" s="72">
        <v>2</v>
      </c>
      <c r="K28" s="72">
        <v>9</v>
      </c>
      <c r="L28" s="73">
        <v>40831</v>
      </c>
      <c r="M28" s="73">
        <v>8585</v>
      </c>
      <c r="N28" s="71">
        <v>44680</v>
      </c>
      <c r="O28" s="70" t="s">
        <v>47</v>
      </c>
      <c r="P28" s="67"/>
      <c r="Q28" s="79"/>
      <c r="R28" s="79"/>
      <c r="S28" s="64"/>
      <c r="T28" s="79"/>
      <c r="U28" s="66"/>
      <c r="V28" s="66"/>
      <c r="W28" s="2"/>
      <c r="X28" s="81"/>
      <c r="Y28" s="66"/>
      <c r="Z28" s="66"/>
      <c r="AA28" s="66"/>
      <c r="AB28" s="66"/>
      <c r="AC28" s="81"/>
    </row>
    <row r="29" spans="1:29" ht="25.35" customHeight="1">
      <c r="A29" s="69">
        <v>15</v>
      </c>
      <c r="B29" s="83">
        <v>12</v>
      </c>
      <c r="C29" s="74" t="s">
        <v>48</v>
      </c>
      <c r="D29" s="73">
        <v>1061.3699999999999</v>
      </c>
      <c r="E29" s="72">
        <v>4199.1099999999997</v>
      </c>
      <c r="F29" s="76">
        <f t="shared" si="3"/>
        <v>-0.74723929594604577</v>
      </c>
      <c r="G29" s="73">
        <v>222</v>
      </c>
      <c r="H29" s="72">
        <v>22</v>
      </c>
      <c r="I29" s="72">
        <f>G29/H29</f>
        <v>10.090909090909092</v>
      </c>
      <c r="J29" s="72">
        <v>4</v>
      </c>
      <c r="K29" s="72">
        <v>16</v>
      </c>
      <c r="L29" s="73">
        <v>286794</v>
      </c>
      <c r="M29" s="73">
        <v>57757</v>
      </c>
      <c r="N29" s="71">
        <v>44631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9" ht="25.35" customHeight="1">
      <c r="A30" s="69">
        <v>16</v>
      </c>
      <c r="B30" s="84">
        <v>11</v>
      </c>
      <c r="C30" s="74" t="s">
        <v>637</v>
      </c>
      <c r="D30" s="73">
        <v>704.36</v>
      </c>
      <c r="E30" s="72">
        <v>5855.51</v>
      </c>
      <c r="F30" s="76">
        <f t="shared" si="3"/>
        <v>-0.87970988009584139</v>
      </c>
      <c r="G30" s="73">
        <v>117</v>
      </c>
      <c r="H30" s="72">
        <v>31</v>
      </c>
      <c r="I30" s="72">
        <f>G30/H30</f>
        <v>3.774193548387097</v>
      </c>
      <c r="J30" s="72">
        <v>8</v>
      </c>
      <c r="K30" s="72">
        <v>2</v>
      </c>
      <c r="L30" s="73">
        <v>6559.87</v>
      </c>
      <c r="M30" s="73">
        <v>1225</v>
      </c>
      <c r="N30" s="71">
        <v>44729</v>
      </c>
      <c r="O30" s="70" t="s">
        <v>80</v>
      </c>
      <c r="P30" s="67"/>
      <c r="Q30" s="79"/>
      <c r="R30" s="79"/>
      <c r="S30" s="64"/>
      <c r="T30" s="79"/>
      <c r="V30" s="80"/>
      <c r="W30" s="2"/>
      <c r="X30" s="80"/>
      <c r="Y30" s="80"/>
      <c r="Z30" s="81"/>
      <c r="AA30" s="66"/>
      <c r="AB30" s="80"/>
      <c r="AC30" s="66"/>
    </row>
    <row r="31" spans="1:29" ht="25.35" customHeight="1">
      <c r="A31" s="69">
        <v>17</v>
      </c>
      <c r="B31" s="83">
        <v>20</v>
      </c>
      <c r="C31" s="74" t="s">
        <v>79</v>
      </c>
      <c r="D31" s="73">
        <v>513</v>
      </c>
      <c r="E31" s="73">
        <v>348.5</v>
      </c>
      <c r="F31" s="76">
        <f t="shared" si="3"/>
        <v>0.4720229555236729</v>
      </c>
      <c r="G31" s="73">
        <v>84</v>
      </c>
      <c r="H31" s="72">
        <v>8</v>
      </c>
      <c r="I31" s="72">
        <f>G31/H31</f>
        <v>10.5</v>
      </c>
      <c r="J31" s="72">
        <v>3</v>
      </c>
      <c r="K31" s="72">
        <v>4</v>
      </c>
      <c r="L31" s="73">
        <v>8680.15</v>
      </c>
      <c r="M31" s="73">
        <v>1474</v>
      </c>
      <c r="N31" s="71">
        <v>44708</v>
      </c>
      <c r="O31" s="70" t="s">
        <v>80</v>
      </c>
      <c r="P31" s="67"/>
      <c r="Q31" s="79"/>
      <c r="R31" s="79"/>
      <c r="S31" s="64"/>
      <c r="T31" s="81"/>
      <c r="U31" s="81"/>
      <c r="V31" s="81"/>
      <c r="W31" s="66"/>
      <c r="X31" s="2"/>
      <c r="Y31" s="80"/>
      <c r="Z31" s="66"/>
      <c r="AA31" s="81"/>
      <c r="AB31" s="66"/>
      <c r="AC31" s="81"/>
    </row>
    <row r="32" spans="1:29" ht="25.35" customHeight="1">
      <c r="A32" s="69">
        <v>18</v>
      </c>
      <c r="B32" s="83">
        <v>13</v>
      </c>
      <c r="C32" s="74" t="s">
        <v>53</v>
      </c>
      <c r="D32" s="73">
        <v>470</v>
      </c>
      <c r="E32" s="72">
        <v>2865</v>
      </c>
      <c r="F32" s="76">
        <f t="shared" si="3"/>
        <v>-0.83595113438045376</v>
      </c>
      <c r="G32" s="73">
        <v>67</v>
      </c>
      <c r="H32" s="72" t="s">
        <v>36</v>
      </c>
      <c r="I32" s="72" t="s">
        <v>36</v>
      </c>
      <c r="J32" s="72">
        <v>2</v>
      </c>
      <c r="K32" s="72">
        <v>10</v>
      </c>
      <c r="L32" s="73">
        <v>118926</v>
      </c>
      <c r="M32" s="73">
        <v>17638</v>
      </c>
      <c r="N32" s="71">
        <v>44673</v>
      </c>
      <c r="O32" s="70" t="s">
        <v>47</v>
      </c>
      <c r="P32" s="67"/>
      <c r="Q32" s="79"/>
      <c r="R32" s="79"/>
      <c r="S32" s="64"/>
      <c r="T32" s="81"/>
      <c r="U32" s="81"/>
      <c r="V32" s="81"/>
      <c r="W32" s="66"/>
      <c r="X32" s="2"/>
      <c r="Y32" s="80"/>
      <c r="Z32" s="66"/>
      <c r="AA32" s="81"/>
      <c r="AB32" s="66"/>
      <c r="AC32" s="81"/>
    </row>
    <row r="33" spans="1:29" ht="25.35" customHeight="1">
      <c r="A33" s="69">
        <v>19</v>
      </c>
      <c r="B33" s="72" t="s">
        <v>36</v>
      </c>
      <c r="C33" s="74" t="s">
        <v>63</v>
      </c>
      <c r="D33" s="73">
        <v>441.5</v>
      </c>
      <c r="E33" s="72" t="s">
        <v>36</v>
      </c>
      <c r="F33" s="72" t="s">
        <v>36</v>
      </c>
      <c r="G33" s="73">
        <v>204</v>
      </c>
      <c r="H33" s="72">
        <v>6</v>
      </c>
      <c r="I33" s="72">
        <f>G33/H33</f>
        <v>34</v>
      </c>
      <c r="J33" s="72">
        <v>1</v>
      </c>
      <c r="K33" s="72" t="s">
        <v>36</v>
      </c>
      <c r="L33" s="73">
        <v>46348</v>
      </c>
      <c r="M33" s="73">
        <v>10037</v>
      </c>
      <c r="N33" s="71">
        <v>44470</v>
      </c>
      <c r="O33" s="70" t="s">
        <v>41</v>
      </c>
      <c r="P33" s="67"/>
      <c r="Q33" s="79"/>
      <c r="R33" s="79"/>
      <c r="S33" s="79"/>
      <c r="T33" s="81"/>
      <c r="U33" s="81"/>
      <c r="V33" s="81"/>
      <c r="W33" s="66"/>
      <c r="X33" s="80"/>
      <c r="Y33" s="81"/>
      <c r="AA33" s="81"/>
    </row>
    <row r="34" spans="1:29" ht="25.35" customHeight="1">
      <c r="A34" s="69">
        <v>20</v>
      </c>
      <c r="B34" s="83">
        <v>15</v>
      </c>
      <c r="C34" s="74" t="s">
        <v>49</v>
      </c>
      <c r="D34" s="73">
        <v>365.5</v>
      </c>
      <c r="E34" s="72">
        <v>1292.02</v>
      </c>
      <c r="F34" s="76">
        <f>(D34-E34)/E34</f>
        <v>-0.71710964226559959</v>
      </c>
      <c r="G34" s="73">
        <v>157</v>
      </c>
      <c r="H34" s="72">
        <v>8</v>
      </c>
      <c r="I34" s="72">
        <f>G34/H34</f>
        <v>19.625</v>
      </c>
      <c r="J34" s="72">
        <v>4</v>
      </c>
      <c r="K34" s="72">
        <v>5</v>
      </c>
      <c r="L34" s="73">
        <v>31996.87</v>
      </c>
      <c r="M34" s="73">
        <v>7626</v>
      </c>
      <c r="N34" s="71">
        <v>44708</v>
      </c>
      <c r="O34" s="70" t="s">
        <v>50</v>
      </c>
      <c r="P34" s="67"/>
      <c r="Q34" s="79"/>
      <c r="R34" s="79"/>
      <c r="S34" s="64"/>
      <c r="T34" s="79"/>
      <c r="U34" s="66"/>
      <c r="V34" s="80"/>
      <c r="W34" s="66"/>
      <c r="X34" s="2"/>
      <c r="Y34" s="80"/>
      <c r="Z34" s="66"/>
      <c r="AA34" s="81"/>
      <c r="AB34" s="66"/>
      <c r="AC34" s="81"/>
    </row>
    <row r="35" spans="1:29" ht="25.2" customHeight="1">
      <c r="A35" s="45"/>
      <c r="B35" s="45"/>
      <c r="C35" s="56" t="s">
        <v>66</v>
      </c>
      <c r="D35" s="68">
        <f>SUM(D23:D34)</f>
        <v>233363.95999999996</v>
      </c>
      <c r="E35" s="68">
        <v>241742.81</v>
      </c>
      <c r="F35" s="78">
        <f>(D35-E35)/E35</f>
        <v>-3.4660182861281523E-2</v>
      </c>
      <c r="G35" s="68">
        <f t="shared" ref="G35" si="4">SUM(G23:G34)</f>
        <v>40877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Y36" s="67"/>
    </row>
    <row r="37" spans="1:29" ht="25.35" customHeight="1">
      <c r="A37" s="69">
        <v>21</v>
      </c>
      <c r="B37" s="75" t="s">
        <v>36</v>
      </c>
      <c r="C37" s="74" t="s">
        <v>65</v>
      </c>
      <c r="D37" s="73">
        <v>362</v>
      </c>
      <c r="E37" s="72" t="s">
        <v>36</v>
      </c>
      <c r="F37" s="72" t="s">
        <v>36</v>
      </c>
      <c r="G37" s="73">
        <v>182</v>
      </c>
      <c r="H37" s="72">
        <v>6</v>
      </c>
      <c r="I37" s="72">
        <f>G37/H37</f>
        <v>30.333333333333332</v>
      </c>
      <c r="J37" s="72">
        <v>1</v>
      </c>
      <c r="K37" s="72" t="s">
        <v>36</v>
      </c>
      <c r="L37" s="73">
        <v>99691.37</v>
      </c>
      <c r="M37" s="73">
        <v>20662</v>
      </c>
      <c r="N37" s="71">
        <v>44603</v>
      </c>
      <c r="O37" s="70" t="s">
        <v>41</v>
      </c>
      <c r="P37" s="67"/>
      <c r="Q37" s="79"/>
      <c r="R37" s="79"/>
      <c r="S37" s="64"/>
      <c r="T37" s="79"/>
      <c r="U37" s="66"/>
      <c r="V37" s="80"/>
      <c r="W37" s="66"/>
      <c r="X37" s="80"/>
      <c r="Y37" s="2"/>
      <c r="Z37" s="81"/>
      <c r="AA37" s="66"/>
      <c r="AB37" s="66"/>
      <c r="AC37" s="81"/>
    </row>
    <row r="38" spans="1:29" ht="25.35" customHeight="1">
      <c r="A38" s="69">
        <v>22</v>
      </c>
      <c r="B38" s="84">
        <v>16</v>
      </c>
      <c r="C38" s="74" t="s">
        <v>61</v>
      </c>
      <c r="D38" s="73">
        <v>333</v>
      </c>
      <c r="E38" s="72">
        <v>664.7</v>
      </c>
      <c r="F38" s="76">
        <f>(D38-E38)/E38</f>
        <v>-0.49902211523995793</v>
      </c>
      <c r="G38" s="73">
        <v>62</v>
      </c>
      <c r="H38" s="72">
        <v>5</v>
      </c>
      <c r="I38" s="72">
        <f>G38/H38</f>
        <v>12.4</v>
      </c>
      <c r="J38" s="72">
        <v>2</v>
      </c>
      <c r="K38" s="72">
        <v>9</v>
      </c>
      <c r="L38" s="73">
        <v>24961.08</v>
      </c>
      <c r="M38" s="73">
        <v>4231</v>
      </c>
      <c r="N38" s="71">
        <v>44680</v>
      </c>
      <c r="O38" s="70" t="s">
        <v>50</v>
      </c>
      <c r="P38" s="67"/>
      <c r="Q38" s="79"/>
      <c r="R38" s="79"/>
      <c r="S38" s="79"/>
      <c r="T38" s="79"/>
      <c r="U38" s="66"/>
      <c r="V38" s="66"/>
      <c r="W38" s="81"/>
      <c r="X38" s="80"/>
      <c r="Y38" s="66"/>
      <c r="Z38" s="2"/>
      <c r="AA38" s="81"/>
      <c r="AB38" s="66"/>
      <c r="AC38" s="66"/>
    </row>
    <row r="39" spans="1:29" ht="25.35" customHeight="1">
      <c r="A39" s="69">
        <v>23</v>
      </c>
      <c r="B39" s="72" t="s">
        <v>36</v>
      </c>
      <c r="C39" s="74" t="s">
        <v>70</v>
      </c>
      <c r="D39" s="73">
        <v>177.5</v>
      </c>
      <c r="E39" s="72" t="s">
        <v>36</v>
      </c>
      <c r="F39" s="72" t="s">
        <v>36</v>
      </c>
      <c r="G39" s="73">
        <v>71</v>
      </c>
      <c r="H39" s="72">
        <v>7</v>
      </c>
      <c r="I39" s="72">
        <f>G39/H39</f>
        <v>10.142857142857142</v>
      </c>
      <c r="J39" s="72">
        <v>1</v>
      </c>
      <c r="K39" s="72" t="s">
        <v>36</v>
      </c>
      <c r="L39" s="73">
        <v>317506</v>
      </c>
      <c r="M39" s="73">
        <v>64495</v>
      </c>
      <c r="N39" s="71">
        <v>44554</v>
      </c>
      <c r="O39" s="70" t="s">
        <v>37</v>
      </c>
      <c r="P39" s="67"/>
      <c r="Q39" s="79"/>
      <c r="R39" s="79"/>
      <c r="S39" s="79"/>
      <c r="T39" s="79"/>
      <c r="U39" s="66"/>
      <c r="V39" s="66"/>
      <c r="W39" s="80"/>
      <c r="X39" s="81"/>
      <c r="Y39" s="66"/>
      <c r="AB39" s="66"/>
    </row>
    <row r="40" spans="1:29" ht="25.35" customHeight="1">
      <c r="A40" s="69">
        <v>24</v>
      </c>
      <c r="B40" s="83">
        <v>25</v>
      </c>
      <c r="C40" s="74" t="s">
        <v>57</v>
      </c>
      <c r="D40" s="73">
        <v>147</v>
      </c>
      <c r="E40" s="72">
        <v>150</v>
      </c>
      <c r="F40" s="76">
        <f>(D40-E40)/E40</f>
        <v>-0.02</v>
      </c>
      <c r="G40" s="73">
        <v>32</v>
      </c>
      <c r="H40" s="72" t="s">
        <v>36</v>
      </c>
      <c r="I40" s="72" t="s">
        <v>36</v>
      </c>
      <c r="J40" s="72">
        <v>1</v>
      </c>
      <c r="K40" s="72">
        <v>7</v>
      </c>
      <c r="L40" s="73">
        <v>43161</v>
      </c>
      <c r="M40" s="73">
        <v>9233</v>
      </c>
      <c r="N40" s="71">
        <v>44694</v>
      </c>
      <c r="O40" s="70" t="s">
        <v>47</v>
      </c>
      <c r="P40" s="67"/>
      <c r="Q40" s="79"/>
      <c r="R40" s="81"/>
      <c r="S40" s="81"/>
      <c r="T40" s="88"/>
      <c r="V40" s="4"/>
      <c r="X40" s="2"/>
      <c r="Y40" s="66"/>
    </row>
    <row r="41" spans="1:29" ht="25.35" customHeight="1">
      <c r="A41" s="69">
        <v>25</v>
      </c>
      <c r="B41" s="75" t="s">
        <v>36</v>
      </c>
      <c r="C41" s="74" t="s">
        <v>62</v>
      </c>
      <c r="D41" s="73">
        <v>82.5</v>
      </c>
      <c r="E41" s="72" t="s">
        <v>36</v>
      </c>
      <c r="F41" s="72" t="s">
        <v>36</v>
      </c>
      <c r="G41" s="73">
        <v>33</v>
      </c>
      <c r="H41" s="72">
        <v>6</v>
      </c>
      <c r="I41" s="72">
        <f>G41/H41</f>
        <v>5.5</v>
      </c>
      <c r="J41" s="72">
        <v>1</v>
      </c>
      <c r="K41" s="72" t="s">
        <v>36</v>
      </c>
      <c r="L41" s="73">
        <v>183135</v>
      </c>
      <c r="M41" s="73">
        <v>36125</v>
      </c>
      <c r="N41" s="71">
        <v>44568</v>
      </c>
      <c r="O41" s="70" t="s">
        <v>39</v>
      </c>
      <c r="P41" s="67"/>
      <c r="Q41" s="79"/>
      <c r="R41" s="81"/>
      <c r="S41" s="66"/>
      <c r="T41" s="81"/>
    </row>
    <row r="42" spans="1:29" ht="25.35" customHeight="1">
      <c r="A42" s="69">
        <v>26</v>
      </c>
      <c r="B42" s="85">
        <v>31</v>
      </c>
      <c r="C42" s="74" t="s">
        <v>68</v>
      </c>
      <c r="D42" s="73">
        <v>80</v>
      </c>
      <c r="E42" s="72">
        <v>14</v>
      </c>
      <c r="F42" s="76">
        <f>(D42-E42)/E42</f>
        <v>4.7142857142857144</v>
      </c>
      <c r="G42" s="73">
        <v>21</v>
      </c>
      <c r="H42" s="72" t="s">
        <v>36</v>
      </c>
      <c r="I42" s="72" t="s">
        <v>36</v>
      </c>
      <c r="J42" s="72">
        <v>2</v>
      </c>
      <c r="K42" s="72">
        <v>18</v>
      </c>
      <c r="L42" s="73">
        <v>17957</v>
      </c>
      <c r="M42" s="73">
        <v>2927</v>
      </c>
      <c r="N42" s="71">
        <v>44603</v>
      </c>
      <c r="O42" s="70" t="s">
        <v>47</v>
      </c>
      <c r="P42" s="11"/>
      <c r="Q42" s="79"/>
      <c r="R42" s="81"/>
      <c r="S42" s="81"/>
      <c r="T42" s="66"/>
    </row>
    <row r="43" spans="1:29" ht="25.35" customHeight="1">
      <c r="A43" s="69">
        <v>27</v>
      </c>
      <c r="B43" s="83">
        <v>29</v>
      </c>
      <c r="C43" s="74" t="s">
        <v>64</v>
      </c>
      <c r="D43" s="73">
        <v>40</v>
      </c>
      <c r="E43" s="72">
        <v>47</v>
      </c>
      <c r="F43" s="76">
        <f>(D43-E43)/E43</f>
        <v>-0.14893617021276595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11</v>
      </c>
      <c r="L43" s="73">
        <v>69600</v>
      </c>
      <c r="M43" s="73">
        <v>10706</v>
      </c>
      <c r="N43" s="71">
        <v>44666</v>
      </c>
      <c r="O43" s="70" t="s">
        <v>37</v>
      </c>
      <c r="P43" s="67"/>
      <c r="Q43" s="79"/>
      <c r="R43" s="79"/>
      <c r="S43" s="64"/>
      <c r="T43" s="79"/>
      <c r="U43" s="66"/>
      <c r="V43" s="80"/>
      <c r="W43" s="2"/>
      <c r="X43" s="66"/>
      <c r="Y43" s="80"/>
      <c r="Z43" s="66"/>
      <c r="AA43" s="81"/>
      <c r="AB43" s="81"/>
      <c r="AC43" s="66"/>
    </row>
    <row r="44" spans="1:29" ht="25.35" customHeight="1">
      <c r="A44" s="69">
        <v>28</v>
      </c>
      <c r="B44" s="83">
        <v>17</v>
      </c>
      <c r="C44" s="74" t="s">
        <v>46</v>
      </c>
      <c r="D44" s="73">
        <v>28</v>
      </c>
      <c r="E44" s="72">
        <v>629</v>
      </c>
      <c r="F44" s="76">
        <f>(D44-E44)/E44</f>
        <v>-0.95548489666136727</v>
      </c>
      <c r="G44" s="73">
        <v>4</v>
      </c>
      <c r="H44" s="72" t="s">
        <v>36</v>
      </c>
      <c r="I44" s="72" t="s">
        <v>36</v>
      </c>
      <c r="J44" s="72">
        <v>1</v>
      </c>
      <c r="K44" s="72">
        <v>6</v>
      </c>
      <c r="L44" s="73">
        <v>45087</v>
      </c>
      <c r="M44" s="73">
        <v>7537</v>
      </c>
      <c r="N44" s="71">
        <v>44701</v>
      </c>
      <c r="O44" s="70" t="s">
        <v>47</v>
      </c>
      <c r="P44" s="67"/>
      <c r="Q44" s="79"/>
      <c r="R44" s="79"/>
      <c r="S44" s="64"/>
      <c r="T44" s="79"/>
      <c r="U44" s="80"/>
      <c r="V44" s="80"/>
      <c r="W44" s="2"/>
      <c r="X44" s="81"/>
      <c r="Y44" s="80"/>
      <c r="Z44" s="66"/>
      <c r="AA44" s="66"/>
      <c r="AB44" s="66"/>
      <c r="AC44" s="81"/>
    </row>
    <row r="45" spans="1:29" ht="25.35" customHeight="1">
      <c r="A45" s="69">
        <v>29</v>
      </c>
      <c r="B45" s="85">
        <v>30</v>
      </c>
      <c r="C45" s="74" t="s">
        <v>74</v>
      </c>
      <c r="D45" s="73">
        <v>17</v>
      </c>
      <c r="E45" s="72">
        <v>35</v>
      </c>
      <c r="F45" s="76">
        <f>(D45-E45)/E45</f>
        <v>-0.51428571428571423</v>
      </c>
      <c r="G45" s="73">
        <v>6</v>
      </c>
      <c r="H45" s="72">
        <v>1</v>
      </c>
      <c r="I45" s="72">
        <f>G45/H45</f>
        <v>6</v>
      </c>
      <c r="J45" s="72">
        <v>1</v>
      </c>
      <c r="K45" s="72" t="s">
        <v>36</v>
      </c>
      <c r="L45" s="73">
        <v>9850</v>
      </c>
      <c r="M45" s="73">
        <v>1799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2"/>
      <c r="X45" s="81"/>
      <c r="Y45" s="80"/>
      <c r="Z45" s="66"/>
      <c r="AA45" s="66"/>
      <c r="AB45" s="66"/>
      <c r="AC45" s="81"/>
    </row>
    <row r="46" spans="1:29" ht="25.35" customHeight="1">
      <c r="A46" s="45"/>
      <c r="B46" s="45"/>
      <c r="C46" s="56" t="s">
        <v>365</v>
      </c>
      <c r="D46" s="68">
        <f>SUM(D35:D45)</f>
        <v>234630.95999999996</v>
      </c>
      <c r="E46" s="68">
        <v>243248.31</v>
      </c>
      <c r="F46" s="78">
        <f>(D46-E46)/E46</f>
        <v>-3.5426145406724653E-2</v>
      </c>
      <c r="G46" s="68">
        <f t="shared" ref="G46" si="5">SUM(G35:G45)</f>
        <v>41296</v>
      </c>
      <c r="H46" s="68"/>
      <c r="I46" s="47"/>
      <c r="J46" s="46"/>
      <c r="K46" s="48"/>
      <c r="L46" s="49"/>
      <c r="M46" s="53"/>
      <c r="N46" s="50"/>
      <c r="O46" s="58"/>
      <c r="R46" s="67"/>
      <c r="U46" s="67"/>
      <c r="V46" s="67"/>
      <c r="Y46" s="67"/>
    </row>
    <row r="47" spans="1:29" ht="23.1" customHeight="1">
      <c r="Y47" s="4"/>
    </row>
    <row r="48" spans="1:29" ht="17.25" customHeight="1"/>
    <row r="59" spans="16:18">
      <c r="R59" s="67"/>
    </row>
    <row r="64" spans="16:18">
      <c r="P64" s="67"/>
    </row>
    <row r="68" spans="21:25" ht="12" customHeight="1"/>
    <row r="78" spans="21:25">
      <c r="U78" s="67"/>
      <c r="V78" s="67"/>
      <c r="Y78" s="67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0.88671875" style="57" bestFit="1" customWidth="1"/>
    <col min="25" max="25" width="13.6640625" style="57" customWidth="1"/>
    <col min="26" max="26" width="12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321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322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312</v>
      </c>
      <c r="E6" s="36" t="s">
        <v>323</v>
      </c>
      <c r="F6" s="108"/>
      <c r="G6" s="108" t="s">
        <v>312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313</v>
      </c>
      <c r="E10" s="90" t="s">
        <v>324</v>
      </c>
      <c r="F10" s="108"/>
      <c r="G10" s="90" t="s">
        <v>313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5"/>
      <c r="Y12" s="66"/>
      <c r="Z12" s="66"/>
      <c r="AA12" s="2"/>
      <c r="AB12" s="65"/>
    </row>
    <row r="13" spans="1:28" ht="25.35" customHeight="1">
      <c r="A13" s="69">
        <v>1</v>
      </c>
      <c r="B13" s="69" t="s">
        <v>34</v>
      </c>
      <c r="C13" s="74" t="s">
        <v>213</v>
      </c>
      <c r="D13" s="73">
        <v>302635.02</v>
      </c>
      <c r="E13" s="72" t="s">
        <v>36</v>
      </c>
      <c r="F13" s="72" t="s">
        <v>36</v>
      </c>
      <c r="G13" s="73">
        <v>43504</v>
      </c>
      <c r="H13" s="72">
        <v>417</v>
      </c>
      <c r="I13" s="72">
        <f>G13/H13</f>
        <v>104.32613908872902</v>
      </c>
      <c r="J13" s="72">
        <v>16</v>
      </c>
      <c r="K13" s="72">
        <v>1</v>
      </c>
      <c r="L13" s="73">
        <v>329392.69</v>
      </c>
      <c r="M13" s="73">
        <v>47054</v>
      </c>
      <c r="N13" s="71">
        <v>44547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66"/>
      <c r="Y13" s="80"/>
      <c r="Z13" s="81"/>
      <c r="AA13" s="81"/>
      <c r="AB13" s="65"/>
    </row>
    <row r="14" spans="1:28" ht="25.35" customHeight="1">
      <c r="A14" s="69">
        <v>2</v>
      </c>
      <c r="B14" s="69" t="s">
        <v>58</v>
      </c>
      <c r="C14" s="74" t="s">
        <v>262</v>
      </c>
      <c r="D14" s="73">
        <v>48924.09</v>
      </c>
      <c r="E14" s="72" t="s">
        <v>36</v>
      </c>
      <c r="F14" s="76" t="s">
        <v>36</v>
      </c>
      <c r="G14" s="73">
        <v>6955</v>
      </c>
      <c r="H14" s="72">
        <v>82</v>
      </c>
      <c r="I14" s="72">
        <f>G14/H14</f>
        <v>84.817073170731703</v>
      </c>
      <c r="J14" s="72">
        <v>14</v>
      </c>
      <c r="K14" s="72">
        <v>0</v>
      </c>
      <c r="L14" s="73">
        <v>48924.09</v>
      </c>
      <c r="M14" s="73">
        <v>6955</v>
      </c>
      <c r="N14" s="71" t="s">
        <v>60</v>
      </c>
      <c r="O14" s="70" t="s">
        <v>41</v>
      </c>
      <c r="P14" s="67"/>
      <c r="Q14" s="79"/>
      <c r="R14" s="79"/>
      <c r="S14" s="79"/>
      <c r="T14" s="79"/>
      <c r="U14" s="80"/>
      <c r="V14" s="80"/>
      <c r="W14" s="81"/>
      <c r="X14" s="2"/>
      <c r="Y14" s="81"/>
      <c r="Z14" s="80"/>
      <c r="AA14" s="66"/>
      <c r="AB14" s="65"/>
    </row>
    <row r="15" spans="1:28" ht="25.35" customHeight="1">
      <c r="A15" s="69">
        <v>3</v>
      </c>
      <c r="B15" s="69">
        <v>1</v>
      </c>
      <c r="C15" s="74" t="s">
        <v>161</v>
      </c>
      <c r="D15" s="73">
        <v>46638.61</v>
      </c>
      <c r="E15" s="72">
        <v>88677.15</v>
      </c>
      <c r="F15" s="76">
        <f>(D15-E15)/E15</f>
        <v>-0.47406282227157726</v>
      </c>
      <c r="G15" s="73">
        <v>7137</v>
      </c>
      <c r="H15" s="72">
        <v>186</v>
      </c>
      <c r="I15" s="72">
        <f>G15/H15</f>
        <v>38.37096774193548</v>
      </c>
      <c r="J15" s="72">
        <v>14</v>
      </c>
      <c r="K15" s="72">
        <v>4</v>
      </c>
      <c r="L15" s="73">
        <v>481700</v>
      </c>
      <c r="M15" s="73">
        <v>68266</v>
      </c>
      <c r="N15" s="71">
        <v>44526</v>
      </c>
      <c r="O15" s="70" t="s">
        <v>37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69" t="s">
        <v>58</v>
      </c>
      <c r="C16" s="74" t="s">
        <v>70</v>
      </c>
      <c r="D16" s="73">
        <v>28492.98</v>
      </c>
      <c r="E16" s="72" t="s">
        <v>36</v>
      </c>
      <c r="F16" s="76" t="s">
        <v>36</v>
      </c>
      <c r="G16" s="73">
        <v>6345</v>
      </c>
      <c r="H16" s="72">
        <v>114</v>
      </c>
      <c r="I16" s="72">
        <f>G16/H16</f>
        <v>55.657894736842103</v>
      </c>
      <c r="J16" s="72">
        <v>18</v>
      </c>
      <c r="K16" s="72">
        <v>0</v>
      </c>
      <c r="L16" s="73">
        <v>28493</v>
      </c>
      <c r="M16" s="73">
        <v>6345</v>
      </c>
      <c r="N16" s="71" t="s">
        <v>60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69" t="s">
        <v>34</v>
      </c>
      <c r="C17" s="74" t="s">
        <v>288</v>
      </c>
      <c r="D17" s="73">
        <v>25108</v>
      </c>
      <c r="E17" s="72" t="s">
        <v>36</v>
      </c>
      <c r="F17" s="72" t="s">
        <v>36</v>
      </c>
      <c r="G17" s="73">
        <v>3917</v>
      </c>
      <c r="H17" s="72" t="s">
        <v>36</v>
      </c>
      <c r="I17" s="72" t="s">
        <v>36</v>
      </c>
      <c r="J17" s="72">
        <v>10</v>
      </c>
      <c r="K17" s="72">
        <v>1</v>
      </c>
      <c r="L17" s="73">
        <v>25108</v>
      </c>
      <c r="M17" s="73">
        <v>3917</v>
      </c>
      <c r="N17" s="71">
        <v>44547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>
        <v>2</v>
      </c>
      <c r="C18" s="74" t="s">
        <v>171</v>
      </c>
      <c r="D18" s="73">
        <v>23783.53</v>
      </c>
      <c r="E18" s="72">
        <v>27150.23</v>
      </c>
      <c r="F18" s="76">
        <f>(D18-E18)/E18</f>
        <v>-0.12400263275854388</v>
      </c>
      <c r="G18" s="73">
        <v>4711</v>
      </c>
      <c r="H18" s="72">
        <v>156</v>
      </c>
      <c r="I18" s="72">
        <f>G18/H18</f>
        <v>30.198717948717949</v>
      </c>
      <c r="J18" s="72">
        <v>12</v>
      </c>
      <c r="K18" s="72">
        <v>4</v>
      </c>
      <c r="L18" s="73">
        <v>133792</v>
      </c>
      <c r="M18" s="73">
        <v>26499</v>
      </c>
      <c r="N18" s="71">
        <v>44526</v>
      </c>
      <c r="O18" s="70" t="s">
        <v>43</v>
      </c>
      <c r="P18" s="67"/>
      <c r="Q18" s="79"/>
      <c r="R18" s="79"/>
      <c r="S18" s="79"/>
      <c r="T18" s="79"/>
      <c r="U18" s="80"/>
      <c r="V18" s="80"/>
      <c r="W18" s="81"/>
      <c r="X18" s="81"/>
      <c r="Y18" s="66"/>
      <c r="Z18" s="80"/>
      <c r="AA18" s="2"/>
      <c r="AB18" s="66"/>
    </row>
    <row r="19" spans="1:28" ht="25.35" customHeight="1">
      <c r="A19" s="69">
        <v>7</v>
      </c>
      <c r="B19" s="69">
        <v>4</v>
      </c>
      <c r="C19" s="74" t="s">
        <v>279</v>
      </c>
      <c r="D19" s="73">
        <v>13645.58</v>
      </c>
      <c r="E19" s="72">
        <v>18009.79</v>
      </c>
      <c r="F19" s="76">
        <f>(D19-E19)/E19</f>
        <v>-0.24232431360943135</v>
      </c>
      <c r="G19" s="73">
        <v>2940</v>
      </c>
      <c r="H19" s="72">
        <v>165</v>
      </c>
      <c r="I19" s="72">
        <f>G19/H19</f>
        <v>17.818181818181817</v>
      </c>
      <c r="J19" s="72">
        <v>18</v>
      </c>
      <c r="K19" s="72">
        <v>2</v>
      </c>
      <c r="L19" s="73">
        <v>31614.37</v>
      </c>
      <c r="M19" s="73">
        <v>6634</v>
      </c>
      <c r="N19" s="71">
        <v>44540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  <c r="AA19" s="2"/>
      <c r="AB19" s="66"/>
    </row>
    <row r="20" spans="1:28" ht="25.35" customHeight="1">
      <c r="A20" s="69">
        <v>8</v>
      </c>
      <c r="B20" s="69" t="s">
        <v>34</v>
      </c>
      <c r="C20" s="74" t="s">
        <v>304</v>
      </c>
      <c r="D20" s="73">
        <v>12635.45</v>
      </c>
      <c r="E20" s="72" t="s">
        <v>36</v>
      </c>
      <c r="F20" s="72" t="s">
        <v>36</v>
      </c>
      <c r="G20" s="73">
        <v>2997</v>
      </c>
      <c r="H20" s="72">
        <v>165</v>
      </c>
      <c r="I20" s="72">
        <f>G20/H20</f>
        <v>18.163636363636364</v>
      </c>
      <c r="J20" s="72">
        <v>17</v>
      </c>
      <c r="K20" s="72">
        <v>1</v>
      </c>
      <c r="L20" s="73">
        <v>13191.7</v>
      </c>
      <c r="M20" s="73">
        <v>3123</v>
      </c>
      <c r="N20" s="71">
        <v>44547</v>
      </c>
      <c r="O20" s="70" t="s">
        <v>41</v>
      </c>
      <c r="P20" s="67"/>
      <c r="Q20" s="79"/>
      <c r="R20" s="79"/>
      <c r="S20" s="79"/>
      <c r="T20" s="81"/>
      <c r="U20" s="80"/>
      <c r="V20" s="80"/>
      <c r="W20" s="81"/>
      <c r="X20" s="81"/>
      <c r="Y20" s="66"/>
      <c r="Z20" s="80"/>
      <c r="AA20" s="2"/>
      <c r="AB20" s="66"/>
    </row>
    <row r="21" spans="1:28" ht="25.35" customHeight="1">
      <c r="A21" s="69">
        <v>9</v>
      </c>
      <c r="B21" s="69">
        <v>5</v>
      </c>
      <c r="C21" s="74" t="s">
        <v>314</v>
      </c>
      <c r="D21" s="73">
        <v>5458</v>
      </c>
      <c r="E21" s="72">
        <v>11797</v>
      </c>
      <c r="F21" s="76">
        <f>(D21-E21)/E21</f>
        <v>-0.53734000169534624</v>
      </c>
      <c r="G21" s="73">
        <v>829</v>
      </c>
      <c r="H21" s="72" t="s">
        <v>36</v>
      </c>
      <c r="I21" s="72" t="s">
        <v>36</v>
      </c>
      <c r="J21" s="72">
        <v>4</v>
      </c>
      <c r="K21" s="72">
        <v>2</v>
      </c>
      <c r="L21" s="73">
        <v>17255</v>
      </c>
      <c r="M21" s="73">
        <v>2639</v>
      </c>
      <c r="N21" s="71">
        <v>44540</v>
      </c>
      <c r="O21" s="70" t="s">
        <v>47</v>
      </c>
      <c r="P21" s="67"/>
      <c r="Q21" s="79"/>
      <c r="R21" s="79"/>
      <c r="S21" s="79"/>
      <c r="T21" s="79"/>
      <c r="U21" s="80"/>
      <c r="V21" s="80"/>
      <c r="W21" s="81"/>
      <c r="X21" s="2"/>
      <c r="Y21" s="81"/>
      <c r="Z21" s="66"/>
      <c r="AA21" s="80"/>
      <c r="AB21" s="66"/>
    </row>
    <row r="22" spans="1:28" ht="25.35" customHeight="1">
      <c r="A22" s="69">
        <v>10</v>
      </c>
      <c r="B22" s="69">
        <v>7</v>
      </c>
      <c r="C22" s="74" t="s">
        <v>315</v>
      </c>
      <c r="D22" s="73">
        <v>4935.92</v>
      </c>
      <c r="E22" s="72">
        <v>7590.89</v>
      </c>
      <c r="F22" s="76">
        <f>(D22-E22)/E22</f>
        <v>-0.34975740657551357</v>
      </c>
      <c r="G22" s="73">
        <v>750</v>
      </c>
      <c r="H22" s="72">
        <v>32</v>
      </c>
      <c r="I22" s="72">
        <f>G22/H22</f>
        <v>23.4375</v>
      </c>
      <c r="J22" s="72">
        <v>7</v>
      </c>
      <c r="K22" s="72">
        <v>3</v>
      </c>
      <c r="L22" s="73">
        <v>24039.58</v>
      </c>
      <c r="M22" s="73">
        <v>3748</v>
      </c>
      <c r="N22" s="71">
        <v>44533</v>
      </c>
      <c r="O22" s="70" t="s">
        <v>41</v>
      </c>
      <c r="P22" s="67"/>
      <c r="Q22" s="79"/>
      <c r="R22" s="79"/>
      <c r="S22" s="79"/>
      <c r="T22" s="79"/>
      <c r="U22" s="80"/>
      <c r="V22" s="80"/>
      <c r="W22" s="81"/>
      <c r="X22" s="2"/>
      <c r="Y22" s="66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512257.18</v>
      </c>
      <c r="E23" s="68">
        <v>209130.72</v>
      </c>
      <c r="F23" s="22">
        <f>(D23-E23)/E23</f>
        <v>1.4494592664339316</v>
      </c>
      <c r="G23" s="68">
        <f t="shared" ref="G23" si="0">SUM(G13:G22)</f>
        <v>80085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 t="s">
        <v>34</v>
      </c>
      <c r="C25" s="74" t="s">
        <v>325</v>
      </c>
      <c r="D25" s="73">
        <v>4705.05</v>
      </c>
      <c r="E25" s="72" t="s">
        <v>36</v>
      </c>
      <c r="F25" s="72" t="s">
        <v>36</v>
      </c>
      <c r="G25" s="73">
        <v>773</v>
      </c>
      <c r="H25" s="72">
        <v>49</v>
      </c>
      <c r="I25" s="72">
        <f>G25/H25</f>
        <v>15.775510204081632</v>
      </c>
      <c r="J25" s="72">
        <v>13</v>
      </c>
      <c r="K25" s="72">
        <v>1</v>
      </c>
      <c r="L25" s="73">
        <v>4705.05</v>
      </c>
      <c r="M25" s="73">
        <v>773</v>
      </c>
      <c r="N25" s="71">
        <v>44547</v>
      </c>
      <c r="O25" s="70" t="s">
        <v>80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2"/>
      <c r="AB25" s="66"/>
    </row>
    <row r="26" spans="1:28" ht="25.35" customHeight="1">
      <c r="A26" s="69">
        <v>12</v>
      </c>
      <c r="B26" s="69">
        <v>6</v>
      </c>
      <c r="C26" s="74" t="s">
        <v>316</v>
      </c>
      <c r="D26" s="73">
        <v>4621.7700000000004</v>
      </c>
      <c r="E26" s="72">
        <v>10532.87</v>
      </c>
      <c r="F26" s="76">
        <f t="shared" ref="F26:F31" si="1">(D26-E26)/E26</f>
        <v>-0.56120506566586315</v>
      </c>
      <c r="G26" s="73">
        <v>678</v>
      </c>
      <c r="H26" s="72">
        <v>35</v>
      </c>
      <c r="I26" s="72">
        <f>G26/H26</f>
        <v>19.37142857142857</v>
      </c>
      <c r="J26" s="72">
        <v>6</v>
      </c>
      <c r="K26" s="72">
        <v>3</v>
      </c>
      <c r="L26" s="73">
        <v>32330.34</v>
      </c>
      <c r="M26" s="73">
        <v>4889</v>
      </c>
      <c r="N26" s="71">
        <v>44533</v>
      </c>
      <c r="O26" s="70" t="s">
        <v>142</v>
      </c>
      <c r="P26" s="67"/>
      <c r="Q26" s="79"/>
      <c r="R26" s="79"/>
      <c r="S26" s="79"/>
      <c r="T26" s="81"/>
      <c r="U26" s="81"/>
      <c r="V26" s="80"/>
      <c r="W26" s="81"/>
      <c r="X26" s="66"/>
      <c r="Y26" s="80"/>
      <c r="Z26" s="81"/>
      <c r="AA26" s="2"/>
      <c r="AB26" s="66"/>
    </row>
    <row r="27" spans="1:28" ht="25.35" customHeight="1">
      <c r="A27" s="69">
        <v>13</v>
      </c>
      <c r="B27" s="25">
        <v>21</v>
      </c>
      <c r="C27" s="74" t="s">
        <v>187</v>
      </c>
      <c r="D27" s="73">
        <v>2704.5</v>
      </c>
      <c r="E27" s="72">
        <v>1059.02</v>
      </c>
      <c r="F27" s="76">
        <f t="shared" si="1"/>
        <v>1.5537761326509414</v>
      </c>
      <c r="G27" s="73">
        <v>421</v>
      </c>
      <c r="H27" s="72" t="s">
        <v>36</v>
      </c>
      <c r="I27" s="72" t="s">
        <v>36</v>
      </c>
      <c r="J27" s="72">
        <v>6</v>
      </c>
      <c r="K27" s="72">
        <v>14</v>
      </c>
      <c r="L27" s="73">
        <v>135626.5</v>
      </c>
      <c r="M27" s="73">
        <v>24224</v>
      </c>
      <c r="N27" s="71">
        <v>44456</v>
      </c>
      <c r="O27" s="70" t="s">
        <v>182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2"/>
      <c r="AB27" s="66"/>
    </row>
    <row r="28" spans="1:28" ht="25.35" customHeight="1">
      <c r="A28" s="69">
        <v>14</v>
      </c>
      <c r="B28" s="69">
        <v>14</v>
      </c>
      <c r="C28" s="74" t="s">
        <v>93</v>
      </c>
      <c r="D28" s="73">
        <v>2248.8000000000002</v>
      </c>
      <c r="E28" s="72">
        <v>1647.9</v>
      </c>
      <c r="F28" s="76">
        <f t="shared" si="1"/>
        <v>0.36464591298015658</v>
      </c>
      <c r="G28" s="73">
        <v>424</v>
      </c>
      <c r="H28" s="72">
        <v>7</v>
      </c>
      <c r="I28" s="72">
        <f>G28/H28</f>
        <v>60.571428571428569</v>
      </c>
      <c r="J28" s="72">
        <v>3</v>
      </c>
      <c r="K28" s="72">
        <v>6</v>
      </c>
      <c r="L28" s="73">
        <v>43307</v>
      </c>
      <c r="M28" s="73">
        <v>7204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  <c r="AA28" s="2"/>
      <c r="AB28" s="66"/>
    </row>
    <row r="29" spans="1:28" ht="25.35" customHeight="1">
      <c r="A29" s="69">
        <v>15</v>
      </c>
      <c r="B29" s="69">
        <v>8</v>
      </c>
      <c r="C29" s="74" t="s">
        <v>85</v>
      </c>
      <c r="D29" s="73">
        <v>1669.41</v>
      </c>
      <c r="E29" s="72">
        <v>7104.62</v>
      </c>
      <c r="F29" s="76">
        <f t="shared" si="1"/>
        <v>-0.76502473038670615</v>
      </c>
      <c r="G29" s="73">
        <v>324</v>
      </c>
      <c r="H29" s="72">
        <v>34</v>
      </c>
      <c r="I29" s="72">
        <f>G29/H29</f>
        <v>9.5294117647058822</v>
      </c>
      <c r="J29" s="72">
        <v>8</v>
      </c>
      <c r="K29" s="72">
        <v>3</v>
      </c>
      <c r="L29" s="73">
        <v>17396.580000000002</v>
      </c>
      <c r="M29" s="73">
        <v>3631</v>
      </c>
      <c r="N29" s="71">
        <v>44533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  <c r="AA29" s="65"/>
      <c r="AB29" s="65"/>
    </row>
    <row r="30" spans="1:28" ht="25.35" customHeight="1">
      <c r="A30" s="69">
        <v>16</v>
      </c>
      <c r="B30" s="69">
        <v>10</v>
      </c>
      <c r="C30" s="74" t="s">
        <v>326</v>
      </c>
      <c r="D30" s="73">
        <v>1568.84</v>
      </c>
      <c r="E30" s="72">
        <v>5703.01</v>
      </c>
      <c r="F30" s="76">
        <f t="shared" si="1"/>
        <v>-0.72491017901073296</v>
      </c>
      <c r="G30" s="73">
        <v>260</v>
      </c>
      <c r="H30" s="72">
        <v>21</v>
      </c>
      <c r="I30" s="72">
        <f>G30/H30</f>
        <v>12.380952380952381</v>
      </c>
      <c r="J30" s="72">
        <v>4</v>
      </c>
      <c r="K30" s="72">
        <v>5</v>
      </c>
      <c r="L30" s="73">
        <v>77217.14</v>
      </c>
      <c r="M30" s="73">
        <v>11994</v>
      </c>
      <c r="N30" s="71">
        <v>44519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2"/>
      <c r="Y30" s="66"/>
      <c r="Z30" s="80"/>
      <c r="AA30" s="81"/>
      <c r="AB30" s="66"/>
    </row>
    <row r="31" spans="1:28" ht="25.35" customHeight="1">
      <c r="A31" s="69">
        <v>17</v>
      </c>
      <c r="B31" s="69">
        <v>9</v>
      </c>
      <c r="C31" s="74" t="s">
        <v>264</v>
      </c>
      <c r="D31" s="73">
        <v>1124.75</v>
      </c>
      <c r="E31" s="72">
        <v>6107.49</v>
      </c>
      <c r="F31" s="76">
        <f t="shared" si="1"/>
        <v>-0.81584087734896005</v>
      </c>
      <c r="G31" s="73">
        <v>200</v>
      </c>
      <c r="H31" s="72">
        <v>20</v>
      </c>
      <c r="I31" s="72">
        <f>G31/H31</f>
        <v>10</v>
      </c>
      <c r="J31" s="72">
        <v>8</v>
      </c>
      <c r="K31" s="72">
        <v>2</v>
      </c>
      <c r="L31" s="73">
        <v>7657</v>
      </c>
      <c r="M31" s="73">
        <v>1302</v>
      </c>
      <c r="N31" s="71">
        <v>44540</v>
      </c>
      <c r="O31" s="70" t="s">
        <v>43</v>
      </c>
      <c r="P31" s="67"/>
      <c r="Q31" s="79"/>
      <c r="R31" s="79"/>
      <c r="S31" s="79"/>
      <c r="T31" s="80"/>
      <c r="U31" s="80"/>
      <c r="V31" s="80"/>
      <c r="W31" s="81"/>
      <c r="X31" s="2"/>
      <c r="Y31" s="66"/>
      <c r="Z31" s="80"/>
      <c r="AA31" s="81"/>
      <c r="AB31" s="66"/>
    </row>
    <row r="32" spans="1:28" ht="25.35" customHeight="1">
      <c r="A32" s="69">
        <v>18</v>
      </c>
      <c r="B32" s="75" t="s">
        <v>36</v>
      </c>
      <c r="C32" s="60" t="s">
        <v>109</v>
      </c>
      <c r="D32" s="73">
        <v>752</v>
      </c>
      <c r="E32" s="72" t="s">
        <v>36</v>
      </c>
      <c r="F32" s="72" t="s">
        <v>36</v>
      </c>
      <c r="G32" s="73">
        <v>188</v>
      </c>
      <c r="H32" s="72">
        <v>4</v>
      </c>
      <c r="I32" s="72">
        <f>G32/H32</f>
        <v>47</v>
      </c>
      <c r="J32" s="72">
        <v>2</v>
      </c>
      <c r="K32" s="72" t="s">
        <v>36</v>
      </c>
      <c r="L32" s="73">
        <v>130879</v>
      </c>
      <c r="M32" s="73">
        <v>22636</v>
      </c>
      <c r="N32" s="71">
        <v>43868</v>
      </c>
      <c r="O32" s="70" t="s">
        <v>84</v>
      </c>
      <c r="P32" s="67"/>
      <c r="Q32" s="79"/>
      <c r="R32" s="79"/>
      <c r="S32" s="79"/>
      <c r="T32" s="79"/>
      <c r="U32" s="80"/>
      <c r="V32" s="80"/>
      <c r="W32" s="80"/>
      <c r="X32" s="2"/>
      <c r="Y32" s="66"/>
      <c r="Z32" s="80"/>
      <c r="AA32" s="81"/>
      <c r="AB32" s="66"/>
    </row>
    <row r="33" spans="1:28" ht="25.35" customHeight="1">
      <c r="A33" s="69">
        <v>19</v>
      </c>
      <c r="B33" s="69">
        <v>11</v>
      </c>
      <c r="C33" s="74" t="s">
        <v>318</v>
      </c>
      <c r="D33" s="73">
        <v>749</v>
      </c>
      <c r="E33" s="72">
        <v>3056</v>
      </c>
      <c r="F33" s="76">
        <f>(D33-E33)/E33</f>
        <v>-0.75490837696335078</v>
      </c>
      <c r="G33" s="73">
        <v>211</v>
      </c>
      <c r="H33" s="72" t="s">
        <v>36</v>
      </c>
      <c r="I33" s="72" t="s">
        <v>36</v>
      </c>
      <c r="J33" s="72">
        <v>4</v>
      </c>
      <c r="K33" s="72">
        <v>6</v>
      </c>
      <c r="L33" s="73">
        <v>71430</v>
      </c>
      <c r="M33" s="73">
        <v>14076</v>
      </c>
      <c r="N33" s="71">
        <v>44512</v>
      </c>
      <c r="O33" s="70" t="s">
        <v>47</v>
      </c>
      <c r="P33" s="67"/>
      <c r="Q33" s="79"/>
      <c r="R33" s="79"/>
      <c r="S33" s="79"/>
      <c r="T33" s="79"/>
      <c r="U33" s="80"/>
      <c r="V33" s="80"/>
      <c r="W33" s="80"/>
      <c r="X33" s="2"/>
      <c r="Y33" s="66"/>
      <c r="Z33" s="80"/>
      <c r="AA33" s="81"/>
      <c r="AB33" s="66"/>
    </row>
    <row r="34" spans="1:28" ht="25.35" customHeight="1">
      <c r="A34" s="69">
        <v>20</v>
      </c>
      <c r="B34" s="69">
        <v>18</v>
      </c>
      <c r="C34" s="74" t="s">
        <v>121</v>
      </c>
      <c r="D34" s="73">
        <v>746.5</v>
      </c>
      <c r="E34" s="72">
        <v>1247</v>
      </c>
      <c r="F34" s="76">
        <f>(D34-E34)/E34</f>
        <v>-0.40136327185244586</v>
      </c>
      <c r="G34" s="73">
        <v>144</v>
      </c>
      <c r="H34" s="72">
        <v>10</v>
      </c>
      <c r="I34" s="72">
        <f>G34/H34</f>
        <v>14.4</v>
      </c>
      <c r="J34" s="72">
        <v>5</v>
      </c>
      <c r="K34" s="72">
        <v>5</v>
      </c>
      <c r="L34" s="73">
        <v>27337.96</v>
      </c>
      <c r="M34" s="73">
        <v>4826</v>
      </c>
      <c r="N34" s="71">
        <v>44519</v>
      </c>
      <c r="O34" s="70" t="s">
        <v>122</v>
      </c>
      <c r="P34" s="67"/>
      <c r="Q34" s="79"/>
      <c r="R34" s="79"/>
      <c r="S34" s="79"/>
      <c r="T34" s="79"/>
      <c r="U34" s="80"/>
      <c r="V34" s="80"/>
      <c r="W34" s="80"/>
      <c r="X34" s="2"/>
      <c r="Y34" s="66"/>
      <c r="Z34" s="80"/>
      <c r="AA34" s="81"/>
      <c r="AB34" s="66"/>
    </row>
    <row r="35" spans="1:28" ht="25.2" customHeight="1">
      <c r="A35" s="45"/>
      <c r="B35" s="45"/>
      <c r="C35" s="56" t="s">
        <v>66</v>
      </c>
      <c r="D35" s="68">
        <f>SUM(D23:D34)</f>
        <v>533147.80000000005</v>
      </c>
      <c r="E35" s="68">
        <v>227212.51000000004</v>
      </c>
      <c r="F35" s="22">
        <f>(D35-E35)/E35</f>
        <v>1.3464720318436691</v>
      </c>
      <c r="G35" s="68">
        <f t="shared" ref="G35" si="2">SUM(G23:G34)</f>
        <v>83708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69" t="s">
        <v>34</v>
      </c>
      <c r="C37" s="74" t="s">
        <v>295</v>
      </c>
      <c r="D37" s="73">
        <v>713.5</v>
      </c>
      <c r="E37" s="72" t="s">
        <v>36</v>
      </c>
      <c r="F37" s="76" t="s">
        <v>36</v>
      </c>
      <c r="G37" s="73">
        <v>134</v>
      </c>
      <c r="H37" s="72" t="s">
        <v>36</v>
      </c>
      <c r="I37" s="72" t="s">
        <v>36</v>
      </c>
      <c r="J37" s="72">
        <v>5</v>
      </c>
      <c r="K37" s="72">
        <v>1</v>
      </c>
      <c r="L37" s="73">
        <v>713.5</v>
      </c>
      <c r="M37" s="73">
        <v>134</v>
      </c>
      <c r="N37" s="71">
        <v>44547</v>
      </c>
      <c r="O37" s="70" t="s">
        <v>296</v>
      </c>
      <c r="P37" s="67"/>
      <c r="Q37" s="79"/>
      <c r="R37" s="79"/>
      <c r="S37" s="79"/>
      <c r="T37" s="79"/>
      <c r="U37" s="80"/>
      <c r="V37" s="80"/>
      <c r="W37" s="80"/>
      <c r="X37" s="81"/>
      <c r="Y37" s="81"/>
      <c r="Z37" s="80"/>
      <c r="AA37" s="65"/>
      <c r="AB37" s="65"/>
    </row>
    <row r="38" spans="1:28" ht="23.25" customHeight="1">
      <c r="A38" s="69">
        <v>22</v>
      </c>
      <c r="B38" s="75" t="s">
        <v>36</v>
      </c>
      <c r="C38" s="74" t="s">
        <v>327</v>
      </c>
      <c r="D38" s="73">
        <v>592.5</v>
      </c>
      <c r="E38" s="72" t="s">
        <v>36</v>
      </c>
      <c r="F38" s="72" t="s">
        <v>36</v>
      </c>
      <c r="G38" s="73">
        <v>212</v>
      </c>
      <c r="H38" s="72">
        <v>7</v>
      </c>
      <c r="I38" s="72">
        <f>G38/H38</f>
        <v>30.285714285714285</v>
      </c>
      <c r="J38" s="72">
        <v>1</v>
      </c>
      <c r="K38" s="72" t="s">
        <v>36</v>
      </c>
      <c r="L38" s="73">
        <v>117247.42</v>
      </c>
      <c r="M38" s="73">
        <v>24167</v>
      </c>
      <c r="N38" s="71">
        <v>44106</v>
      </c>
      <c r="O38" s="70" t="s">
        <v>50</v>
      </c>
      <c r="P38" s="67"/>
      <c r="Q38" s="79"/>
      <c r="R38" s="79"/>
      <c r="S38" s="79"/>
      <c r="T38" s="79"/>
      <c r="U38" s="80"/>
      <c r="V38" s="80"/>
      <c r="W38" s="81"/>
      <c r="X38" s="66"/>
      <c r="Y38" s="80"/>
      <c r="Z38" s="81"/>
      <c r="AA38" s="65"/>
      <c r="AB38" s="65"/>
    </row>
    <row r="39" spans="1:28" ht="25.35" customHeight="1">
      <c r="A39" s="69">
        <v>23</v>
      </c>
      <c r="B39" s="69">
        <v>22</v>
      </c>
      <c r="C39" s="74" t="s">
        <v>265</v>
      </c>
      <c r="D39" s="73">
        <v>493.99</v>
      </c>
      <c r="E39" s="72">
        <v>930.9</v>
      </c>
      <c r="F39" s="76">
        <f>(D39-E39)/E39</f>
        <v>-0.46934149747556125</v>
      </c>
      <c r="G39" s="73">
        <v>74</v>
      </c>
      <c r="H39" s="72">
        <v>5</v>
      </c>
      <c r="I39" s="72">
        <f>G39/H39</f>
        <v>14.8</v>
      </c>
      <c r="J39" s="72">
        <v>1</v>
      </c>
      <c r="K39" s="72">
        <v>12</v>
      </c>
      <c r="L39" s="73">
        <v>414626</v>
      </c>
      <c r="M39" s="73">
        <v>61490</v>
      </c>
      <c r="N39" s="71">
        <v>44470</v>
      </c>
      <c r="O39" s="70" t="s">
        <v>37</v>
      </c>
      <c r="P39" s="67"/>
      <c r="Q39" s="79"/>
      <c r="R39" s="79"/>
      <c r="S39" s="79"/>
      <c r="T39" s="79"/>
      <c r="U39" s="80"/>
      <c r="V39" s="80"/>
      <c r="W39" s="81"/>
      <c r="X39" s="2"/>
      <c r="Y39" s="81"/>
      <c r="Z39" s="66"/>
      <c r="AA39" s="80"/>
      <c r="AB39" s="66"/>
    </row>
    <row r="40" spans="1:28" ht="25.35" customHeight="1">
      <c r="A40" s="69">
        <v>24</v>
      </c>
      <c r="B40" s="72" t="s">
        <v>36</v>
      </c>
      <c r="C40" s="60" t="s">
        <v>328</v>
      </c>
      <c r="D40" s="73">
        <v>482.5</v>
      </c>
      <c r="E40" s="72" t="s">
        <v>36</v>
      </c>
      <c r="F40" s="72" t="s">
        <v>36</v>
      </c>
      <c r="G40" s="73">
        <v>147</v>
      </c>
      <c r="H40" s="72">
        <v>13</v>
      </c>
      <c r="I40" s="72">
        <f>G40/H40</f>
        <v>11.307692307692308</v>
      </c>
      <c r="J40" s="72">
        <v>2</v>
      </c>
      <c r="K40" s="72" t="s">
        <v>36</v>
      </c>
      <c r="L40" s="73">
        <v>68521.86</v>
      </c>
      <c r="M40" s="73">
        <v>15163</v>
      </c>
      <c r="N40" s="71">
        <v>44113</v>
      </c>
      <c r="O40" s="70" t="s">
        <v>41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8" ht="25.35" customHeight="1">
      <c r="A41" s="69">
        <v>25</v>
      </c>
      <c r="B41" s="69">
        <v>12</v>
      </c>
      <c r="C41" s="74" t="s">
        <v>185</v>
      </c>
      <c r="D41" s="73">
        <v>468</v>
      </c>
      <c r="E41" s="72">
        <v>3012</v>
      </c>
      <c r="F41" s="76">
        <f>(D41-E41)/E41</f>
        <v>-0.84462151394422313</v>
      </c>
      <c r="G41" s="73">
        <v>98</v>
      </c>
      <c r="H41" s="72">
        <v>2</v>
      </c>
      <c r="I41" s="72">
        <f>G41/H41</f>
        <v>49</v>
      </c>
      <c r="J41" s="72">
        <v>2</v>
      </c>
      <c r="K41" s="72">
        <v>6</v>
      </c>
      <c r="L41" s="73">
        <v>16926</v>
      </c>
      <c r="M41" s="73">
        <v>3891</v>
      </c>
      <c r="N41" s="71">
        <v>44512</v>
      </c>
      <c r="O41" s="70" t="s">
        <v>84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  <c r="AA41" s="65"/>
      <c r="AB41" s="65"/>
    </row>
    <row r="42" spans="1:28" ht="25.35" customHeight="1">
      <c r="A42" s="69">
        <v>26</v>
      </c>
      <c r="B42" s="69">
        <v>13</v>
      </c>
      <c r="C42" s="74" t="s">
        <v>162</v>
      </c>
      <c r="D42" s="73">
        <v>312.7</v>
      </c>
      <c r="E42" s="72">
        <v>2809.76</v>
      </c>
      <c r="F42" s="76">
        <f>(D42-E42)/E42</f>
        <v>-0.88870935595922795</v>
      </c>
      <c r="G42" s="73">
        <v>61</v>
      </c>
      <c r="H42" s="72">
        <v>8</v>
      </c>
      <c r="I42" s="72">
        <f>G42/H42</f>
        <v>7.625</v>
      </c>
      <c r="J42" s="72">
        <v>3</v>
      </c>
      <c r="K42" s="72">
        <v>3</v>
      </c>
      <c r="L42" s="73">
        <v>8338.99</v>
      </c>
      <c r="M42" s="73">
        <v>1495</v>
      </c>
      <c r="N42" s="71">
        <v>44533</v>
      </c>
      <c r="O42" s="70" t="s">
        <v>50</v>
      </c>
      <c r="P42" s="67"/>
      <c r="Q42" s="79"/>
      <c r="R42" s="79"/>
      <c r="S42" s="79"/>
      <c r="T42" s="79"/>
      <c r="U42" s="80"/>
      <c r="V42" s="80"/>
      <c r="W42" s="80"/>
      <c r="X42" s="2"/>
      <c r="Y42" s="80"/>
      <c r="Z42" s="80"/>
      <c r="AA42" s="81"/>
      <c r="AB42" s="66"/>
    </row>
    <row r="43" spans="1:28" ht="25.35" customHeight="1">
      <c r="A43" s="69">
        <v>27</v>
      </c>
      <c r="B43" s="69">
        <v>24</v>
      </c>
      <c r="C43" s="74" t="s">
        <v>329</v>
      </c>
      <c r="D43" s="73">
        <v>287</v>
      </c>
      <c r="E43" s="72">
        <v>713</v>
      </c>
      <c r="F43" s="76">
        <f>(D43-E43)/E43</f>
        <v>-0.5974754558204769</v>
      </c>
      <c r="G43" s="73">
        <v>41</v>
      </c>
      <c r="H43" s="72" t="s">
        <v>36</v>
      </c>
      <c r="I43" s="72" t="s">
        <v>36</v>
      </c>
      <c r="J43" s="72">
        <v>1</v>
      </c>
      <c r="K43" s="72">
        <v>4</v>
      </c>
      <c r="L43" s="73">
        <v>11826</v>
      </c>
      <c r="M43" s="73">
        <v>1815</v>
      </c>
      <c r="N43" s="71">
        <v>44526</v>
      </c>
      <c r="O43" s="70" t="s">
        <v>47</v>
      </c>
      <c r="P43" s="67"/>
      <c r="Q43" s="79"/>
      <c r="R43" s="79"/>
      <c r="S43" s="79"/>
      <c r="T43" s="79"/>
      <c r="U43" s="80"/>
      <c r="V43" s="80"/>
      <c r="W43" s="81"/>
      <c r="X43" s="2"/>
      <c r="Y43" s="66"/>
      <c r="Z43" s="80"/>
      <c r="AA43" s="81"/>
      <c r="AB43" s="65"/>
    </row>
    <row r="44" spans="1:28" ht="25.35" customHeight="1">
      <c r="A44" s="69">
        <v>28</v>
      </c>
      <c r="B44" s="69">
        <v>20</v>
      </c>
      <c r="C44" s="74" t="s">
        <v>278</v>
      </c>
      <c r="D44" s="73">
        <v>242</v>
      </c>
      <c r="E44" s="72">
        <v>1225</v>
      </c>
      <c r="F44" s="76">
        <f>(D44-E44)/E44</f>
        <v>-0.8024489795918367</v>
      </c>
      <c r="G44" s="73">
        <v>51</v>
      </c>
      <c r="H44" s="72" t="s">
        <v>36</v>
      </c>
      <c r="I44" s="72" t="s">
        <v>36</v>
      </c>
      <c r="J44" s="72">
        <v>2</v>
      </c>
      <c r="K44" s="72">
        <v>3</v>
      </c>
      <c r="L44" s="73">
        <v>7194</v>
      </c>
      <c r="M44" s="73">
        <v>1558</v>
      </c>
      <c r="N44" s="71">
        <v>44533</v>
      </c>
      <c r="O44" s="70" t="s">
        <v>47</v>
      </c>
      <c r="P44" s="67"/>
      <c r="Q44" s="79"/>
      <c r="R44" s="79"/>
      <c r="S44" s="79"/>
      <c r="T44" s="79"/>
      <c r="U44" s="80"/>
      <c r="V44" s="80"/>
      <c r="W44" s="81"/>
      <c r="X44" s="2"/>
      <c r="Y44" s="66"/>
      <c r="Z44" s="80"/>
      <c r="AA44" s="81"/>
      <c r="AB44" s="65"/>
    </row>
    <row r="45" spans="1:28" ht="25.35" customHeight="1">
      <c r="A45" s="69">
        <v>29</v>
      </c>
      <c r="B45" s="69" t="s">
        <v>58</v>
      </c>
      <c r="C45" s="74" t="s">
        <v>308</v>
      </c>
      <c r="D45" s="73">
        <v>193</v>
      </c>
      <c r="E45" s="72" t="s">
        <v>36</v>
      </c>
      <c r="F45" s="76" t="s">
        <v>36</v>
      </c>
      <c r="G45" s="73">
        <v>71</v>
      </c>
      <c r="H45" s="72" t="s">
        <v>36</v>
      </c>
      <c r="I45" s="72" t="s">
        <v>36</v>
      </c>
      <c r="J45" s="72">
        <v>4</v>
      </c>
      <c r="K45" s="72">
        <v>0</v>
      </c>
      <c r="L45" s="73">
        <v>193</v>
      </c>
      <c r="M45" s="73">
        <v>71</v>
      </c>
      <c r="N45" s="71" t="s">
        <v>60</v>
      </c>
      <c r="O45" s="70" t="s">
        <v>47</v>
      </c>
      <c r="P45" s="11"/>
      <c r="Q45" s="79"/>
      <c r="R45" s="79"/>
      <c r="S45" s="79"/>
      <c r="T45" s="79"/>
      <c r="U45" s="80"/>
      <c r="V45" s="80"/>
      <c r="W45" s="81"/>
      <c r="X45" s="2"/>
      <c r="Y45" s="66"/>
      <c r="Z45" s="80"/>
      <c r="AA45" s="81"/>
      <c r="AB45" s="66"/>
    </row>
    <row r="46" spans="1:28" ht="25.35" customHeight="1">
      <c r="A46" s="69">
        <v>30</v>
      </c>
      <c r="B46" s="32">
        <v>33</v>
      </c>
      <c r="C46" s="74" t="s">
        <v>330</v>
      </c>
      <c r="D46" s="73">
        <v>190</v>
      </c>
      <c r="E46" s="72">
        <v>167.49</v>
      </c>
      <c r="F46" s="76">
        <f>(D46-E46)/E46</f>
        <v>0.13439608334825953</v>
      </c>
      <c r="G46" s="73">
        <v>76</v>
      </c>
      <c r="H46" s="72">
        <v>11</v>
      </c>
      <c r="I46" s="72">
        <f>G46/H46</f>
        <v>6.9090909090909092</v>
      </c>
      <c r="J46" s="72">
        <v>3</v>
      </c>
      <c r="K46" s="72" t="s">
        <v>36</v>
      </c>
      <c r="L46" s="73">
        <v>53844.69</v>
      </c>
      <c r="M46" s="73">
        <v>11203</v>
      </c>
      <c r="N46" s="71">
        <v>44323</v>
      </c>
      <c r="O46" s="70" t="s">
        <v>56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  <c r="AA46" s="65"/>
      <c r="AB46" s="65"/>
    </row>
    <row r="47" spans="1:28" ht="25.2" customHeight="1">
      <c r="A47" s="45"/>
      <c r="B47" s="45"/>
      <c r="C47" s="56" t="s">
        <v>90</v>
      </c>
      <c r="D47" s="68">
        <f>SUM(D35:D46)</f>
        <v>537122.99</v>
      </c>
      <c r="E47" s="68">
        <v>232705.20000000004</v>
      </c>
      <c r="F47" s="22">
        <f>(D47-E47)/E47</f>
        <v>1.3081692630847952</v>
      </c>
      <c r="G47" s="68">
        <f t="shared" ref="G47" si="3">SUM(G35:G46)</f>
        <v>84673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ht="25.35" customHeight="1">
      <c r="A49" s="69">
        <v>31</v>
      </c>
      <c r="B49" s="25">
        <v>34</v>
      </c>
      <c r="C49" s="74" t="s">
        <v>331</v>
      </c>
      <c r="D49" s="73">
        <v>132.5</v>
      </c>
      <c r="E49" s="72">
        <v>142.5</v>
      </c>
      <c r="F49" s="76">
        <f>(D49-E49)/E49</f>
        <v>-7.0175438596491224E-2</v>
      </c>
      <c r="G49" s="73">
        <v>48</v>
      </c>
      <c r="H49" s="72">
        <v>7</v>
      </c>
      <c r="I49" s="72">
        <f>G49/H49</f>
        <v>6.8571428571428568</v>
      </c>
      <c r="J49" s="72">
        <v>1</v>
      </c>
      <c r="K49" s="72" t="s">
        <v>36</v>
      </c>
      <c r="L49" s="73">
        <v>83154</v>
      </c>
      <c r="M49" s="73">
        <v>18544</v>
      </c>
      <c r="N49" s="71">
        <v>44351</v>
      </c>
      <c r="O49" s="70" t="s">
        <v>37</v>
      </c>
      <c r="P49" s="67"/>
      <c r="Q49" s="79"/>
      <c r="R49" s="65"/>
      <c r="S49" s="65"/>
      <c r="T49" s="65"/>
      <c r="U49" s="65"/>
      <c r="V49" s="65"/>
      <c r="W49" s="2"/>
      <c r="X49" s="4"/>
      <c r="Y49" s="66"/>
      <c r="Z49" s="4"/>
      <c r="AA49" s="65"/>
      <c r="AB49" s="65"/>
    </row>
    <row r="50" spans="1:28" ht="25.35" customHeight="1">
      <c r="A50" s="69">
        <v>32</v>
      </c>
      <c r="B50" s="82">
        <v>29</v>
      </c>
      <c r="C50" s="60" t="s">
        <v>305</v>
      </c>
      <c r="D50" s="73">
        <v>99</v>
      </c>
      <c r="E50" s="73">
        <v>241</v>
      </c>
      <c r="F50" s="76">
        <f>(D50-E50)/E50</f>
        <v>-0.58921161825726143</v>
      </c>
      <c r="G50" s="73">
        <v>20</v>
      </c>
      <c r="H50" s="72" t="s">
        <v>36</v>
      </c>
      <c r="I50" s="72" t="s">
        <v>36</v>
      </c>
      <c r="J50" s="72">
        <v>1</v>
      </c>
      <c r="K50" s="72">
        <v>32</v>
      </c>
      <c r="L50" s="73">
        <v>17574.05</v>
      </c>
      <c r="M50" s="73">
        <v>3154</v>
      </c>
      <c r="N50" s="71">
        <v>44330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65"/>
      <c r="Y50" s="81"/>
      <c r="Z50" s="81"/>
      <c r="AA50" s="80"/>
      <c r="AB50" s="65"/>
    </row>
    <row r="51" spans="1:28" ht="25.35" customHeight="1">
      <c r="A51" s="69">
        <v>33</v>
      </c>
      <c r="B51" s="82">
        <v>16</v>
      </c>
      <c r="C51" s="74" t="s">
        <v>332</v>
      </c>
      <c r="D51" s="73">
        <v>87.3</v>
      </c>
      <c r="E51" s="72">
        <v>1260.3499999999999</v>
      </c>
      <c r="F51" s="76">
        <f>(D51-E51)/E51</f>
        <v>-0.9307335264013965</v>
      </c>
      <c r="G51" s="73">
        <v>16</v>
      </c>
      <c r="H51" s="72">
        <v>2</v>
      </c>
      <c r="I51" s="72">
        <f>G51/H51</f>
        <v>8</v>
      </c>
      <c r="J51" s="72">
        <v>1</v>
      </c>
      <c r="K51" s="72">
        <v>10</v>
      </c>
      <c r="L51" s="73">
        <v>341864.49</v>
      </c>
      <c r="M51" s="73">
        <v>49640</v>
      </c>
      <c r="N51" s="71">
        <v>44484</v>
      </c>
      <c r="O51" s="70" t="s">
        <v>142</v>
      </c>
      <c r="P51" s="11"/>
      <c r="Q51" s="79"/>
      <c r="R51" s="79"/>
      <c r="S51" s="79"/>
      <c r="T51" s="79"/>
      <c r="U51" s="80"/>
      <c r="V51" s="80"/>
      <c r="W51" s="66"/>
      <c r="X51" s="65"/>
      <c r="Y51" s="81"/>
      <c r="Z51" s="81"/>
      <c r="AA51" s="80"/>
      <c r="AB51" s="65"/>
    </row>
    <row r="52" spans="1:28" ht="25.35" customHeight="1">
      <c r="A52" s="69">
        <v>34</v>
      </c>
      <c r="B52" s="69">
        <v>32</v>
      </c>
      <c r="C52" s="74" t="s">
        <v>294</v>
      </c>
      <c r="D52" s="73">
        <v>61</v>
      </c>
      <c r="E52" s="72">
        <v>174.5</v>
      </c>
      <c r="F52" s="76">
        <f>(D52-E52)/E52</f>
        <v>-0.65042979942693413</v>
      </c>
      <c r="G52" s="73">
        <v>11</v>
      </c>
      <c r="H52" s="72" t="s">
        <v>36</v>
      </c>
      <c r="I52" s="72" t="s">
        <v>36</v>
      </c>
      <c r="J52" s="72">
        <v>1</v>
      </c>
      <c r="K52" s="72">
        <v>5</v>
      </c>
      <c r="L52" s="73">
        <v>2356.91</v>
      </c>
      <c r="M52" s="73">
        <v>438</v>
      </c>
      <c r="N52" s="71">
        <v>44519</v>
      </c>
      <c r="O52" s="70" t="s">
        <v>82</v>
      </c>
      <c r="P52" s="67"/>
      <c r="Q52" s="79"/>
      <c r="R52" s="79"/>
      <c r="S52" s="79"/>
      <c r="T52" s="79"/>
      <c r="U52" s="80"/>
      <c r="V52" s="80"/>
      <c r="W52" s="80"/>
      <c r="X52" s="65"/>
      <c r="Y52" s="66"/>
      <c r="Z52" s="81"/>
      <c r="AA52" s="81"/>
      <c r="AB52" s="65"/>
    </row>
    <row r="53" spans="1:28" ht="25.35" customHeight="1">
      <c r="A53" s="69">
        <v>35</v>
      </c>
      <c r="B53" s="75" t="s">
        <v>36</v>
      </c>
      <c r="C53" s="61" t="s">
        <v>333</v>
      </c>
      <c r="D53" s="73">
        <v>50</v>
      </c>
      <c r="E53" s="72" t="s">
        <v>36</v>
      </c>
      <c r="F53" s="76" t="s">
        <v>36</v>
      </c>
      <c r="G53" s="73">
        <v>20</v>
      </c>
      <c r="H53" s="72">
        <v>7</v>
      </c>
      <c r="I53" s="72">
        <f>G53/H53</f>
        <v>2.8571428571428572</v>
      </c>
      <c r="J53" s="72">
        <v>1</v>
      </c>
      <c r="K53" s="72" t="s">
        <v>36</v>
      </c>
      <c r="L53" s="73">
        <v>49027.85</v>
      </c>
      <c r="M53" s="73">
        <v>11042</v>
      </c>
      <c r="N53" s="71">
        <v>44372</v>
      </c>
      <c r="O53" s="70" t="s">
        <v>50</v>
      </c>
      <c r="P53" s="67"/>
      <c r="Q53" s="79"/>
      <c r="R53" s="79"/>
      <c r="S53" s="79"/>
      <c r="T53" s="79"/>
      <c r="U53" s="80"/>
      <c r="V53" s="80"/>
      <c r="W53" s="81"/>
      <c r="X53" s="66"/>
      <c r="Y53" s="81"/>
      <c r="Z53" s="80"/>
      <c r="AA53" s="2"/>
      <c r="AB53" s="66"/>
    </row>
    <row r="54" spans="1:28" ht="25.35" customHeight="1">
      <c r="A54" s="69">
        <v>36</v>
      </c>
      <c r="B54" s="25">
        <v>35</v>
      </c>
      <c r="C54" s="74" t="s">
        <v>334</v>
      </c>
      <c r="D54" s="73">
        <v>23</v>
      </c>
      <c r="E54" s="72">
        <v>67.5</v>
      </c>
      <c r="F54" s="76">
        <f>(D54-E54)/E54</f>
        <v>-0.65925925925925921</v>
      </c>
      <c r="G54" s="73">
        <v>9</v>
      </c>
      <c r="H54" s="72">
        <v>4</v>
      </c>
      <c r="I54" s="72">
        <f>G54/H54</f>
        <v>2.25</v>
      </c>
      <c r="J54" s="72">
        <v>1</v>
      </c>
      <c r="K54" s="72" t="s">
        <v>36</v>
      </c>
      <c r="L54" s="73">
        <v>229370</v>
      </c>
      <c r="M54" s="73">
        <v>49009</v>
      </c>
      <c r="N54" s="71">
        <v>44078</v>
      </c>
      <c r="O54" s="58" t="s">
        <v>37</v>
      </c>
      <c r="P54" s="67"/>
      <c r="Q54" s="79"/>
      <c r="R54" s="79"/>
      <c r="S54" s="79"/>
      <c r="T54" s="79"/>
      <c r="U54" s="80"/>
      <c r="V54" s="80"/>
      <c r="W54" s="81"/>
      <c r="X54" s="66"/>
      <c r="Y54" s="81"/>
      <c r="Z54" s="80"/>
      <c r="AA54" s="65"/>
      <c r="AB54" s="65"/>
    </row>
    <row r="55" spans="1:28" ht="25.35" customHeight="1">
      <c r="A55" s="69">
        <v>37</v>
      </c>
      <c r="B55" s="69">
        <v>23</v>
      </c>
      <c r="C55" s="74" t="s">
        <v>335</v>
      </c>
      <c r="D55" s="73">
        <v>5</v>
      </c>
      <c r="E55" s="72">
        <v>848.23</v>
      </c>
      <c r="F55" s="76">
        <f>(D55-E55)/E55</f>
        <v>-0.99410537236362784</v>
      </c>
      <c r="G55" s="73">
        <v>1</v>
      </c>
      <c r="H55" s="72">
        <v>1</v>
      </c>
      <c r="I55" s="72">
        <f>G55/H55</f>
        <v>1</v>
      </c>
      <c r="J55" s="72">
        <v>1</v>
      </c>
      <c r="K55" s="72">
        <v>8</v>
      </c>
      <c r="L55" s="73">
        <v>97754</v>
      </c>
      <c r="M55" s="73">
        <v>20380</v>
      </c>
      <c r="N55" s="71">
        <v>44498</v>
      </c>
      <c r="O55" s="70" t="s">
        <v>43</v>
      </c>
      <c r="P55" s="67"/>
      <c r="Q55" s="79"/>
      <c r="R55" s="79"/>
      <c r="S55" s="79"/>
      <c r="T55" s="79"/>
      <c r="U55" s="80"/>
      <c r="V55" s="80"/>
      <c r="W55" s="66"/>
      <c r="X55" s="65"/>
      <c r="Y55" s="81"/>
      <c r="Z55" s="81"/>
      <c r="AA55" s="80"/>
      <c r="AB55" s="65"/>
    </row>
    <row r="56" spans="1:28" ht="25.35" customHeight="1">
      <c r="A56" s="45"/>
      <c r="B56" s="45"/>
      <c r="C56" s="56" t="s">
        <v>336</v>
      </c>
      <c r="D56" s="68">
        <f>SUM(D47:D55)</f>
        <v>537580.79</v>
      </c>
      <c r="E56" s="68">
        <v>233504.69000000003</v>
      </c>
      <c r="F56" s="22">
        <f>(D56-E56)/E56</f>
        <v>1.3022269488462948</v>
      </c>
      <c r="G56" s="68">
        <f t="shared" ref="G56" si="4">SUM(G47:G55)</f>
        <v>84798</v>
      </c>
      <c r="H56" s="68"/>
      <c r="I56" s="47"/>
      <c r="J56" s="46"/>
      <c r="K56" s="48"/>
      <c r="L56" s="49"/>
      <c r="M56" s="53"/>
      <c r="N56" s="50"/>
      <c r="O56" s="58"/>
      <c r="P56" s="65"/>
      <c r="Q56" s="65"/>
      <c r="R56" s="67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ht="23.1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ht="17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69" spans="16:18">
      <c r="P69" s="65"/>
      <c r="Q69" s="65"/>
      <c r="R69" s="67"/>
    </row>
    <row r="74" spans="16:18">
      <c r="P74" s="67"/>
      <c r="Q74" s="65"/>
      <c r="R74" s="65"/>
    </row>
    <row r="78" spans="16:18" ht="12" customHeight="1">
      <c r="P78" s="65"/>
      <c r="Q78" s="65"/>
      <c r="R78" s="65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3.6640625" style="57" customWidth="1"/>
    <col min="25" max="25" width="10.88671875" style="57" bestFit="1" customWidth="1"/>
    <col min="26" max="26" width="12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337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323</v>
      </c>
      <c r="E6" s="36" t="s">
        <v>339</v>
      </c>
      <c r="F6" s="108"/>
      <c r="G6" s="108" t="s">
        <v>323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324</v>
      </c>
      <c r="E10" s="90" t="s">
        <v>340</v>
      </c>
      <c r="F10" s="108"/>
      <c r="G10" s="90" t="s">
        <v>324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65"/>
      <c r="Z12" s="66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88677.15</v>
      </c>
      <c r="E13" s="72">
        <v>123112.14</v>
      </c>
      <c r="F13" s="76">
        <f>(D13-E13)/E13</f>
        <v>-0.27970425987234082</v>
      </c>
      <c r="G13" s="73">
        <v>12554</v>
      </c>
      <c r="H13" s="72">
        <v>301</v>
      </c>
      <c r="I13" s="72">
        <f>G13/H13</f>
        <v>41.707641196013292</v>
      </c>
      <c r="J13" s="72">
        <v>18</v>
      </c>
      <c r="K13" s="72">
        <v>3</v>
      </c>
      <c r="L13" s="73">
        <v>435061</v>
      </c>
      <c r="M13" s="73">
        <v>61129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66"/>
      <c r="Z13" s="81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27150.23</v>
      </c>
      <c r="E14" s="72">
        <v>26820.54</v>
      </c>
      <c r="F14" s="76">
        <f>(D14-E14)/E14</f>
        <v>1.2292444521996898E-2</v>
      </c>
      <c r="G14" s="73">
        <v>5302</v>
      </c>
      <c r="H14" s="72">
        <v>216</v>
      </c>
      <c r="I14" s="72">
        <f>G14/H14</f>
        <v>24.546296296296298</v>
      </c>
      <c r="J14" s="72">
        <v>17</v>
      </c>
      <c r="K14" s="72">
        <v>3</v>
      </c>
      <c r="L14" s="73">
        <v>110009</v>
      </c>
      <c r="M14" s="73">
        <v>21788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2"/>
      <c r="Z14" s="80"/>
      <c r="AA14" s="66"/>
      <c r="AB14" s="65"/>
    </row>
    <row r="15" spans="1:28" ht="25.35" customHeight="1">
      <c r="A15" s="69">
        <v>3</v>
      </c>
      <c r="B15" s="69" t="s">
        <v>58</v>
      </c>
      <c r="C15" s="74" t="s">
        <v>341</v>
      </c>
      <c r="D15" s="73">
        <v>26457.67</v>
      </c>
      <c r="E15" s="72" t="s">
        <v>36</v>
      </c>
      <c r="F15" s="72" t="s">
        <v>36</v>
      </c>
      <c r="G15" s="73">
        <v>3488</v>
      </c>
      <c r="H15" s="72">
        <v>29</v>
      </c>
      <c r="I15" s="72">
        <f>G15/H15</f>
        <v>120.27586206896552</v>
      </c>
      <c r="J15" s="72">
        <v>7</v>
      </c>
      <c r="K15" s="72">
        <v>0</v>
      </c>
      <c r="L15" s="73">
        <v>26457.67</v>
      </c>
      <c r="M15" s="73">
        <v>3488</v>
      </c>
      <c r="N15" s="71" t="s">
        <v>60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2"/>
      <c r="Z15" s="66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279</v>
      </c>
      <c r="D16" s="73">
        <v>18009.79</v>
      </c>
      <c r="E16" s="72" t="s">
        <v>36</v>
      </c>
      <c r="F16" s="72" t="s">
        <v>36</v>
      </c>
      <c r="G16" s="73">
        <v>3702</v>
      </c>
      <c r="H16" s="72">
        <v>132</v>
      </c>
      <c r="I16" s="72">
        <f>G16/H16</f>
        <v>28.045454545454547</v>
      </c>
      <c r="J16" s="72">
        <v>21</v>
      </c>
      <c r="K16" s="72">
        <v>1</v>
      </c>
      <c r="L16" s="73">
        <v>18009.79</v>
      </c>
      <c r="M16" s="73">
        <v>3702</v>
      </c>
      <c r="N16" s="71">
        <v>44540</v>
      </c>
      <c r="O16" s="70" t="s">
        <v>50</v>
      </c>
      <c r="P16" s="67"/>
      <c r="Q16" s="79"/>
      <c r="R16" s="79"/>
      <c r="S16" s="79"/>
      <c r="T16" s="79"/>
      <c r="U16" s="80"/>
      <c r="V16" s="80"/>
      <c r="W16" s="81"/>
      <c r="X16" s="81"/>
      <c r="Y16" s="2"/>
      <c r="Z16" s="66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314</v>
      </c>
      <c r="D17" s="73">
        <v>11797</v>
      </c>
      <c r="E17" s="72" t="s">
        <v>36</v>
      </c>
      <c r="F17" s="72" t="s">
        <v>36</v>
      </c>
      <c r="G17" s="73">
        <v>1810</v>
      </c>
      <c r="H17" s="72" t="s">
        <v>36</v>
      </c>
      <c r="I17" s="72" t="s">
        <v>36</v>
      </c>
      <c r="J17" s="72">
        <v>6</v>
      </c>
      <c r="K17" s="72">
        <v>1</v>
      </c>
      <c r="L17" s="73">
        <v>11797</v>
      </c>
      <c r="M17" s="73">
        <v>1810</v>
      </c>
      <c r="N17" s="71">
        <v>44540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2"/>
      <c r="Z17" s="80"/>
      <c r="AA17" s="81"/>
      <c r="AB17" s="66"/>
    </row>
    <row r="18" spans="1:28" ht="25.35" customHeight="1">
      <c r="A18" s="69">
        <v>6</v>
      </c>
      <c r="B18" s="69">
        <v>3</v>
      </c>
      <c r="C18" s="74" t="s">
        <v>316</v>
      </c>
      <c r="D18" s="73">
        <v>10532.87</v>
      </c>
      <c r="E18" s="72">
        <v>16208.16</v>
      </c>
      <c r="F18" s="76">
        <f>(D18-E18)/E18</f>
        <v>-0.35015017127175441</v>
      </c>
      <c r="G18" s="73">
        <v>1578</v>
      </c>
      <c r="H18" s="72">
        <v>87</v>
      </c>
      <c r="I18" s="72">
        <f>G18/H18</f>
        <v>18.137931034482758</v>
      </c>
      <c r="J18" s="72">
        <v>10</v>
      </c>
      <c r="K18" s="72">
        <v>2</v>
      </c>
      <c r="L18" s="73">
        <v>27708.57</v>
      </c>
      <c r="M18" s="73">
        <v>4211</v>
      </c>
      <c r="N18" s="71">
        <v>44533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  <c r="AA18" s="2"/>
      <c r="AB18" s="66"/>
    </row>
    <row r="19" spans="1:28" ht="25.35" customHeight="1">
      <c r="A19" s="69">
        <v>7</v>
      </c>
      <c r="B19" s="69">
        <v>4</v>
      </c>
      <c r="C19" s="74" t="s">
        <v>315</v>
      </c>
      <c r="D19" s="73">
        <v>7590.89</v>
      </c>
      <c r="E19" s="72">
        <v>11125.42</v>
      </c>
      <c r="F19" s="76">
        <f>(D19-E19)/E19</f>
        <v>-0.31769856778440719</v>
      </c>
      <c r="G19" s="73">
        <v>1198</v>
      </c>
      <c r="H19" s="72">
        <v>63</v>
      </c>
      <c r="I19" s="72">
        <f>G19/H19</f>
        <v>19.015873015873016</v>
      </c>
      <c r="J19" s="72">
        <v>8</v>
      </c>
      <c r="K19" s="72">
        <v>2</v>
      </c>
      <c r="L19" s="73">
        <v>19103.66</v>
      </c>
      <c r="M19" s="73">
        <v>2998</v>
      </c>
      <c r="N19" s="71">
        <v>44533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2"/>
      <c r="AB19" s="66"/>
    </row>
    <row r="20" spans="1:28" ht="25.35" customHeight="1">
      <c r="A20" s="69">
        <v>8</v>
      </c>
      <c r="B20" s="69">
        <v>5</v>
      </c>
      <c r="C20" s="74" t="s">
        <v>85</v>
      </c>
      <c r="D20" s="73">
        <v>7104.62</v>
      </c>
      <c r="E20" s="72">
        <v>8622.5499999999993</v>
      </c>
      <c r="F20" s="76">
        <f>(D20-E20)/E20</f>
        <v>-0.17604189016010338</v>
      </c>
      <c r="G20" s="73">
        <v>1454</v>
      </c>
      <c r="H20" s="72">
        <v>124</v>
      </c>
      <c r="I20" s="72">
        <f>G20/H20</f>
        <v>11.725806451612904</v>
      </c>
      <c r="J20" s="72">
        <v>15</v>
      </c>
      <c r="K20" s="72">
        <v>2</v>
      </c>
      <c r="L20" s="73">
        <v>15727.17</v>
      </c>
      <c r="M20" s="73">
        <v>3307</v>
      </c>
      <c r="N20" s="71">
        <v>44533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2"/>
      <c r="AB20" s="66"/>
    </row>
    <row r="21" spans="1:28" ht="25.35" customHeight="1">
      <c r="A21" s="69">
        <v>9</v>
      </c>
      <c r="B21" s="69" t="s">
        <v>34</v>
      </c>
      <c r="C21" s="74" t="s">
        <v>264</v>
      </c>
      <c r="D21" s="73">
        <v>6107.49</v>
      </c>
      <c r="E21" s="72" t="s">
        <v>36</v>
      </c>
      <c r="F21" s="72" t="s">
        <v>36</v>
      </c>
      <c r="G21" s="73">
        <v>1032</v>
      </c>
      <c r="H21" s="72">
        <v>168</v>
      </c>
      <c r="I21" s="72">
        <f>G21/H21</f>
        <v>6.1428571428571432</v>
      </c>
      <c r="J21" s="72">
        <v>17</v>
      </c>
      <c r="K21" s="72">
        <v>1</v>
      </c>
      <c r="L21" s="73">
        <v>6532</v>
      </c>
      <c r="M21" s="73">
        <v>1102</v>
      </c>
      <c r="N21" s="71">
        <v>44540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  <c r="AA21" s="65"/>
      <c r="AB21" s="65"/>
    </row>
    <row r="22" spans="1:28" ht="25.35" customHeight="1">
      <c r="A22" s="69">
        <v>10</v>
      </c>
      <c r="B22" s="69">
        <v>6</v>
      </c>
      <c r="C22" s="74" t="s">
        <v>326</v>
      </c>
      <c r="D22" s="73">
        <v>5703.01</v>
      </c>
      <c r="E22" s="72">
        <v>6952.73</v>
      </c>
      <c r="F22" s="76">
        <f>(D22-E22)/E22</f>
        <v>-0.17974522238027357</v>
      </c>
      <c r="G22" s="73">
        <v>957</v>
      </c>
      <c r="H22" s="72">
        <v>66</v>
      </c>
      <c r="I22" s="72">
        <f>G22/H22</f>
        <v>14.5</v>
      </c>
      <c r="J22" s="72">
        <v>6</v>
      </c>
      <c r="K22" s="72">
        <v>4</v>
      </c>
      <c r="L22" s="73">
        <v>75648.3</v>
      </c>
      <c r="M22" s="73">
        <v>11734</v>
      </c>
      <c r="N22" s="71">
        <v>44519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66"/>
      <c r="Y22" s="2"/>
      <c r="Z22" s="80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209130.72</v>
      </c>
      <c r="E23" s="68">
        <v>212210.9</v>
      </c>
      <c r="F23" s="22">
        <f>(D23-E23)/E23</f>
        <v>-1.4514711544034699E-2</v>
      </c>
      <c r="G23" s="68">
        <f t="shared" ref="G23" si="0">SUM(G13:G22)</f>
        <v>33075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8</v>
      </c>
      <c r="C25" s="74" t="s">
        <v>318</v>
      </c>
      <c r="D25" s="73">
        <v>3056</v>
      </c>
      <c r="E25" s="72">
        <v>5495</v>
      </c>
      <c r="F25" s="76">
        <f t="shared" ref="F25:F34" si="1">(D25-E25)/E25</f>
        <v>-0.4438580527752502</v>
      </c>
      <c r="G25" s="73">
        <v>604</v>
      </c>
      <c r="H25" s="72" t="s">
        <v>36</v>
      </c>
      <c r="I25" s="72" t="s">
        <v>36</v>
      </c>
      <c r="J25" s="72">
        <v>7</v>
      </c>
      <c r="K25" s="72">
        <v>5</v>
      </c>
      <c r="L25" s="73">
        <v>70681</v>
      </c>
      <c r="M25" s="73">
        <v>13865</v>
      </c>
      <c r="N25" s="71">
        <v>44512</v>
      </c>
      <c r="O25" s="70" t="s">
        <v>47</v>
      </c>
      <c r="P25" s="67"/>
      <c r="Q25" s="79"/>
      <c r="R25" s="79"/>
      <c r="S25" s="79"/>
      <c r="T25" s="80"/>
      <c r="U25" s="80"/>
      <c r="V25" s="80"/>
      <c r="W25" s="81"/>
      <c r="X25" s="66"/>
      <c r="Y25" s="2"/>
      <c r="Z25" s="80"/>
      <c r="AA25" s="81"/>
      <c r="AB25" s="66"/>
    </row>
    <row r="26" spans="1:28" ht="25.35" customHeight="1">
      <c r="A26" s="69">
        <v>12</v>
      </c>
      <c r="B26" s="69">
        <v>20</v>
      </c>
      <c r="C26" s="74" t="s">
        <v>185</v>
      </c>
      <c r="D26" s="73">
        <v>3012</v>
      </c>
      <c r="E26" s="72">
        <v>1215.6500000000001</v>
      </c>
      <c r="F26" s="76">
        <f t="shared" si="1"/>
        <v>1.4776868342039235</v>
      </c>
      <c r="G26" s="73">
        <v>615</v>
      </c>
      <c r="H26" s="72">
        <v>10</v>
      </c>
      <c r="I26" s="72">
        <f t="shared" ref="I26:I33" si="2">G26/H26</f>
        <v>61.5</v>
      </c>
      <c r="J26" s="72">
        <v>3</v>
      </c>
      <c r="K26" s="72">
        <v>5</v>
      </c>
      <c r="L26" s="73">
        <v>16458</v>
      </c>
      <c r="M26" s="73">
        <v>3793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66"/>
      <c r="Y26" s="2"/>
      <c r="Z26" s="80"/>
      <c r="AA26" s="81"/>
      <c r="AB26" s="66"/>
    </row>
    <row r="27" spans="1:28" ht="25.35" customHeight="1">
      <c r="A27" s="69">
        <v>13</v>
      </c>
      <c r="B27" s="69">
        <v>9</v>
      </c>
      <c r="C27" s="74" t="s">
        <v>162</v>
      </c>
      <c r="D27" s="73">
        <v>2809.76</v>
      </c>
      <c r="E27" s="72">
        <v>5216.5300000000007</v>
      </c>
      <c r="F27" s="76">
        <f t="shared" si="1"/>
        <v>-0.46137374844963991</v>
      </c>
      <c r="G27" s="73">
        <v>517</v>
      </c>
      <c r="H27" s="72">
        <v>43</v>
      </c>
      <c r="I27" s="72">
        <f t="shared" si="2"/>
        <v>12.023255813953488</v>
      </c>
      <c r="J27" s="72">
        <v>10</v>
      </c>
      <c r="K27" s="72">
        <v>2</v>
      </c>
      <c r="L27" s="73">
        <v>8026.29</v>
      </c>
      <c r="M27" s="73">
        <v>1434</v>
      </c>
      <c r="N27" s="71">
        <v>44533</v>
      </c>
      <c r="O27" s="70" t="s">
        <v>50</v>
      </c>
      <c r="P27" s="67"/>
      <c r="Q27" s="79"/>
      <c r="R27" s="79"/>
      <c r="S27" s="79"/>
      <c r="T27" s="79"/>
      <c r="U27" s="80"/>
      <c r="V27" s="80"/>
      <c r="W27" s="81"/>
      <c r="X27" s="66"/>
      <c r="Y27" s="2"/>
      <c r="Z27" s="80"/>
      <c r="AA27" s="81"/>
      <c r="AB27" s="66"/>
    </row>
    <row r="28" spans="1:28" ht="25.35" customHeight="1">
      <c r="A28" s="69">
        <v>14</v>
      </c>
      <c r="B28" s="69">
        <v>15</v>
      </c>
      <c r="C28" s="74" t="s">
        <v>93</v>
      </c>
      <c r="D28" s="73">
        <v>1647.9</v>
      </c>
      <c r="E28" s="72">
        <v>1969.6</v>
      </c>
      <c r="F28" s="76">
        <f t="shared" si="1"/>
        <v>-0.16333265637692923</v>
      </c>
      <c r="G28" s="73">
        <v>311</v>
      </c>
      <c r="H28" s="72">
        <v>9</v>
      </c>
      <c r="I28" s="72">
        <f t="shared" si="2"/>
        <v>34.555555555555557</v>
      </c>
      <c r="J28" s="72">
        <v>4</v>
      </c>
      <c r="K28" s="72">
        <v>5</v>
      </c>
      <c r="L28" s="73">
        <v>41058</v>
      </c>
      <c r="M28" s="73">
        <v>6780</v>
      </c>
      <c r="N28" s="71">
        <v>44512</v>
      </c>
      <c r="O28" s="70" t="s">
        <v>84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69">
        <v>21</v>
      </c>
      <c r="C29" s="74" t="s">
        <v>193</v>
      </c>
      <c r="D29" s="73">
        <v>1341.16</v>
      </c>
      <c r="E29" s="72">
        <v>760.38</v>
      </c>
      <c r="F29" s="76">
        <f t="shared" si="1"/>
        <v>0.76380230937163007</v>
      </c>
      <c r="G29" s="73">
        <v>212</v>
      </c>
      <c r="H29" s="72">
        <v>9</v>
      </c>
      <c r="I29" s="72">
        <f t="shared" si="2"/>
        <v>23.555555555555557</v>
      </c>
      <c r="J29" s="72">
        <v>2</v>
      </c>
      <c r="K29" s="72">
        <v>13</v>
      </c>
      <c r="L29" s="73">
        <v>450297.25</v>
      </c>
      <c r="M29" s="73">
        <v>67438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  <c r="AB29" s="65"/>
    </row>
    <row r="30" spans="1:28" ht="25.35" customHeight="1">
      <c r="A30" s="69">
        <v>16</v>
      </c>
      <c r="B30" s="69">
        <v>16</v>
      </c>
      <c r="C30" s="74" t="s">
        <v>332</v>
      </c>
      <c r="D30" s="73">
        <v>1260.3499999999999</v>
      </c>
      <c r="E30" s="72">
        <v>1807.12</v>
      </c>
      <c r="F30" s="76">
        <f t="shared" si="1"/>
        <v>-0.30256430120855282</v>
      </c>
      <c r="G30" s="73">
        <v>199</v>
      </c>
      <c r="H30" s="72">
        <v>10</v>
      </c>
      <c r="I30" s="72">
        <f t="shared" si="2"/>
        <v>19.899999999999999</v>
      </c>
      <c r="J30" s="72">
        <v>2</v>
      </c>
      <c r="K30" s="72">
        <v>9</v>
      </c>
      <c r="L30" s="73">
        <v>341777.19</v>
      </c>
      <c r="M30" s="73">
        <v>49624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  <c r="AA30" s="65"/>
      <c r="AB30" s="65"/>
    </row>
    <row r="31" spans="1:28" ht="25.35" customHeight="1">
      <c r="A31" s="69">
        <v>17</v>
      </c>
      <c r="B31" s="69">
        <v>10</v>
      </c>
      <c r="C31" s="74" t="s">
        <v>149</v>
      </c>
      <c r="D31" s="73">
        <v>1251.2</v>
      </c>
      <c r="E31" s="72">
        <v>2930.83</v>
      </c>
      <c r="F31" s="76">
        <f t="shared" si="1"/>
        <v>-0.5730902167645342</v>
      </c>
      <c r="G31" s="73">
        <v>260</v>
      </c>
      <c r="H31" s="72">
        <v>5</v>
      </c>
      <c r="I31" s="72">
        <f t="shared" si="2"/>
        <v>52</v>
      </c>
      <c r="J31" s="72">
        <v>3</v>
      </c>
      <c r="K31" s="72">
        <v>2</v>
      </c>
      <c r="L31" s="73">
        <v>4812.53</v>
      </c>
      <c r="M31" s="73">
        <v>1002</v>
      </c>
      <c r="N31" s="71">
        <v>44533</v>
      </c>
      <c r="O31" s="70" t="s">
        <v>139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  <c r="AB31" s="65"/>
    </row>
    <row r="32" spans="1:28" ht="25.35" customHeight="1">
      <c r="A32" s="69">
        <v>18</v>
      </c>
      <c r="B32" s="69">
        <v>18</v>
      </c>
      <c r="C32" s="74" t="s">
        <v>121</v>
      </c>
      <c r="D32" s="73">
        <v>1247</v>
      </c>
      <c r="E32" s="72">
        <v>1314.64</v>
      </c>
      <c r="F32" s="76">
        <f>(D32-E32)/E32</f>
        <v>-5.1451347897523349E-2</v>
      </c>
      <c r="G32" s="73">
        <v>213</v>
      </c>
      <c r="H32" s="72">
        <v>18</v>
      </c>
      <c r="I32" s="72">
        <f>G32/H32</f>
        <v>11.833333333333334</v>
      </c>
      <c r="J32" s="72">
        <v>4</v>
      </c>
      <c r="K32" s="72">
        <v>4</v>
      </c>
      <c r="L32" s="73">
        <v>26591.46</v>
      </c>
      <c r="M32" s="73">
        <v>4682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2"/>
      <c r="Z32" s="66"/>
      <c r="AA32" s="80"/>
      <c r="AB32" s="66"/>
    </row>
    <row r="33" spans="1:28" ht="25.35" customHeight="1">
      <c r="A33" s="69">
        <v>19</v>
      </c>
      <c r="B33" s="69">
        <v>12</v>
      </c>
      <c r="C33" s="74" t="s">
        <v>342</v>
      </c>
      <c r="D33" s="73">
        <v>1231.42</v>
      </c>
      <c r="E33" s="72">
        <v>2580.94</v>
      </c>
      <c r="F33" s="76">
        <f t="shared" si="1"/>
        <v>-0.52287926104442561</v>
      </c>
      <c r="G33" s="73">
        <v>184</v>
      </c>
      <c r="H33" s="72">
        <v>8</v>
      </c>
      <c r="I33" s="72">
        <f t="shared" si="2"/>
        <v>23</v>
      </c>
      <c r="J33" s="72">
        <v>2</v>
      </c>
      <c r="K33" s="72">
        <v>6</v>
      </c>
      <c r="L33" s="73">
        <v>170538</v>
      </c>
      <c r="M33" s="73">
        <v>24530</v>
      </c>
      <c r="N33" s="71">
        <v>44505</v>
      </c>
      <c r="O33" s="70" t="s">
        <v>43</v>
      </c>
      <c r="P33" s="67"/>
      <c r="Q33" s="79"/>
      <c r="R33" s="79"/>
      <c r="S33" s="79"/>
      <c r="T33" s="79"/>
      <c r="U33" s="80"/>
      <c r="V33" s="80"/>
      <c r="W33" s="81"/>
      <c r="X33" s="80"/>
      <c r="Y33" s="66"/>
      <c r="Z33" s="81"/>
      <c r="AA33" s="2"/>
      <c r="AB33" s="66"/>
    </row>
    <row r="34" spans="1:28" ht="25.35" customHeight="1">
      <c r="A34" s="69">
        <v>20</v>
      </c>
      <c r="B34" s="82">
        <v>7</v>
      </c>
      <c r="C34" s="74" t="s">
        <v>278</v>
      </c>
      <c r="D34" s="73">
        <v>1225</v>
      </c>
      <c r="E34" s="72">
        <v>5727</v>
      </c>
      <c r="F34" s="76">
        <f t="shared" si="1"/>
        <v>-0.78610092544089405</v>
      </c>
      <c r="G34" s="73">
        <v>225</v>
      </c>
      <c r="H34" s="72" t="s">
        <v>36</v>
      </c>
      <c r="I34" s="72" t="s">
        <v>36</v>
      </c>
      <c r="J34" s="72">
        <v>11</v>
      </c>
      <c r="K34" s="72">
        <v>2</v>
      </c>
      <c r="L34" s="73">
        <v>6952</v>
      </c>
      <c r="M34" s="73">
        <v>1507</v>
      </c>
      <c r="N34" s="71">
        <v>44533</v>
      </c>
      <c r="O34" s="70" t="s">
        <v>47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2"/>
      <c r="AB34" s="66"/>
    </row>
    <row r="35" spans="1:28" ht="25.2" customHeight="1">
      <c r="A35" s="45"/>
      <c r="B35" s="45"/>
      <c r="C35" s="56" t="s">
        <v>66</v>
      </c>
      <c r="D35" s="68">
        <f>SUM(D23:D34)</f>
        <v>227212.51000000004</v>
      </c>
      <c r="E35" s="68">
        <v>230917.79</v>
      </c>
      <c r="F35" s="22">
        <f>(D35-E35)/E35</f>
        <v>-1.604588368873602E-2</v>
      </c>
      <c r="G35" s="68">
        <f>SUM(G23:G34)</f>
        <v>36415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ht="25.35" customHeight="1">
      <c r="A37" s="69">
        <v>21</v>
      </c>
      <c r="B37" s="25">
        <v>19</v>
      </c>
      <c r="C37" s="74" t="s">
        <v>187</v>
      </c>
      <c r="D37" s="73">
        <v>1059.02</v>
      </c>
      <c r="E37" s="72">
        <v>1295.5999999999999</v>
      </c>
      <c r="F37" s="76">
        <f>(D37-E37)/E37</f>
        <v>-0.18260265514047541</v>
      </c>
      <c r="G37" s="73">
        <v>179</v>
      </c>
      <c r="H37" s="72">
        <v>8</v>
      </c>
      <c r="I37" s="72">
        <f>G37/H37</f>
        <v>22.375</v>
      </c>
      <c r="J37" s="72">
        <v>4</v>
      </c>
      <c r="K37" s="72">
        <v>13</v>
      </c>
      <c r="L37" s="73">
        <v>132922</v>
      </c>
      <c r="M37" s="73">
        <v>23803</v>
      </c>
      <c r="N37" s="71">
        <v>44456</v>
      </c>
      <c r="O37" s="70" t="s">
        <v>182</v>
      </c>
      <c r="P37" s="67"/>
      <c r="Q37" s="79"/>
      <c r="R37" s="79"/>
      <c r="S37" s="79"/>
      <c r="T37" s="79"/>
      <c r="U37" s="80"/>
      <c r="V37" s="80"/>
      <c r="W37" s="80"/>
      <c r="X37" s="80"/>
      <c r="Y37" s="2"/>
      <c r="Z37" s="80"/>
      <c r="AA37" s="81"/>
      <c r="AB37" s="66"/>
    </row>
    <row r="38" spans="1:28" ht="25.35" customHeight="1">
      <c r="A38" s="69">
        <v>22</v>
      </c>
      <c r="B38" s="69">
        <v>17</v>
      </c>
      <c r="C38" s="74" t="s">
        <v>265</v>
      </c>
      <c r="D38" s="73">
        <v>930.9</v>
      </c>
      <c r="E38" s="72">
        <v>1632.86</v>
      </c>
      <c r="F38" s="76">
        <f>(D38-E38)/E38</f>
        <v>-0.4298960106806462</v>
      </c>
      <c r="G38" s="73">
        <v>149</v>
      </c>
      <c r="H38" s="72">
        <v>7</v>
      </c>
      <c r="I38" s="72">
        <f>G38/H38</f>
        <v>21.285714285714285</v>
      </c>
      <c r="J38" s="72">
        <v>1</v>
      </c>
      <c r="K38" s="72">
        <v>11</v>
      </c>
      <c r="L38" s="73">
        <v>414132</v>
      </c>
      <c r="M38" s="73">
        <v>61416</v>
      </c>
      <c r="N38" s="71">
        <v>44470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2"/>
      <c r="Z38" s="80"/>
      <c r="AA38" s="81"/>
      <c r="AB38" s="65"/>
    </row>
    <row r="39" spans="1:28" ht="25.35" customHeight="1">
      <c r="A39" s="69">
        <v>23</v>
      </c>
      <c r="B39" s="69">
        <v>13</v>
      </c>
      <c r="C39" s="74" t="s">
        <v>335</v>
      </c>
      <c r="D39" s="73">
        <v>848.23</v>
      </c>
      <c r="E39" s="72">
        <v>2106.41</v>
      </c>
      <c r="F39" s="76">
        <f>(D39-E39)/E39</f>
        <v>-0.59731011531468226</v>
      </c>
      <c r="G39" s="73">
        <v>193</v>
      </c>
      <c r="H39" s="72">
        <v>25</v>
      </c>
      <c r="I39" s="72">
        <f>G39/H39</f>
        <v>7.72</v>
      </c>
      <c r="J39" s="72">
        <v>3</v>
      </c>
      <c r="K39" s="72">
        <v>7</v>
      </c>
      <c r="L39" s="73">
        <v>97749</v>
      </c>
      <c r="M39" s="73">
        <v>20379</v>
      </c>
      <c r="N39" s="71">
        <v>44498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66"/>
      <c r="Y39" s="2"/>
      <c r="Z39" s="80"/>
      <c r="AA39" s="81"/>
      <c r="AB39" s="65"/>
    </row>
    <row r="40" spans="1:28" ht="25.35" customHeight="1">
      <c r="A40" s="69">
        <v>24</v>
      </c>
      <c r="B40" s="69">
        <v>11</v>
      </c>
      <c r="C40" s="74" t="s">
        <v>329</v>
      </c>
      <c r="D40" s="73">
        <v>713</v>
      </c>
      <c r="E40" s="72">
        <v>2689</v>
      </c>
      <c r="F40" s="76">
        <f>(D40-E40)/E40</f>
        <v>-0.73484566753439939</v>
      </c>
      <c r="G40" s="73">
        <v>127</v>
      </c>
      <c r="H40" s="72" t="s">
        <v>36</v>
      </c>
      <c r="I40" s="72" t="s">
        <v>36</v>
      </c>
      <c r="J40" s="72">
        <v>2</v>
      </c>
      <c r="K40" s="72">
        <v>3</v>
      </c>
      <c r="L40" s="73">
        <v>11539</v>
      </c>
      <c r="M40" s="73">
        <v>1774</v>
      </c>
      <c r="N40" s="71">
        <v>44526</v>
      </c>
      <c r="O40" s="70" t="s">
        <v>47</v>
      </c>
      <c r="P40" s="11"/>
      <c r="Q40" s="79"/>
      <c r="R40" s="79"/>
      <c r="S40" s="79"/>
      <c r="T40" s="79"/>
      <c r="U40" s="80"/>
      <c r="V40" s="80"/>
      <c r="W40" s="81"/>
      <c r="X40" s="66"/>
      <c r="Y40" s="2"/>
      <c r="Z40" s="80"/>
      <c r="AA40" s="81"/>
      <c r="AB40" s="66"/>
    </row>
    <row r="41" spans="1:28" ht="25.35" customHeight="1">
      <c r="A41" s="69">
        <v>25</v>
      </c>
      <c r="B41" s="69" t="s">
        <v>34</v>
      </c>
      <c r="C41" s="60" t="s">
        <v>343</v>
      </c>
      <c r="D41" s="73">
        <v>476.8</v>
      </c>
      <c r="E41" s="72" t="s">
        <v>36</v>
      </c>
      <c r="F41" s="72" t="s">
        <v>36</v>
      </c>
      <c r="G41" s="73">
        <v>95</v>
      </c>
      <c r="H41" s="72" t="s">
        <v>36</v>
      </c>
      <c r="I41" s="72" t="s">
        <v>36</v>
      </c>
      <c r="J41" s="28">
        <v>1</v>
      </c>
      <c r="K41" s="72">
        <v>1</v>
      </c>
      <c r="L41" s="73">
        <v>476.8</v>
      </c>
      <c r="M41" s="73">
        <v>95</v>
      </c>
      <c r="N41" s="71">
        <v>44540</v>
      </c>
      <c r="O41" s="70" t="s">
        <v>344</v>
      </c>
      <c r="P41" s="67"/>
      <c r="Q41" s="79"/>
      <c r="R41" s="79"/>
      <c r="S41" s="80"/>
      <c r="T41" s="80"/>
      <c r="U41" s="80"/>
      <c r="V41" s="80"/>
      <c r="W41" s="81"/>
      <c r="X41" s="66"/>
      <c r="Y41" s="66"/>
      <c r="Z41" s="80"/>
      <c r="AA41" s="81"/>
      <c r="AB41" s="66"/>
    </row>
    <row r="42" spans="1:28" ht="25.35" customHeight="1">
      <c r="A42" s="69">
        <v>26</v>
      </c>
      <c r="B42" s="69" t="s">
        <v>58</v>
      </c>
      <c r="C42" s="74" t="s">
        <v>304</v>
      </c>
      <c r="D42" s="73">
        <v>393.25</v>
      </c>
      <c r="E42" s="72" t="s">
        <v>36</v>
      </c>
      <c r="F42" s="72" t="s">
        <v>36</v>
      </c>
      <c r="G42" s="73">
        <v>79</v>
      </c>
      <c r="H42" s="72">
        <v>3</v>
      </c>
      <c r="I42" s="72">
        <f>G42/H42</f>
        <v>26.333333333333332</v>
      </c>
      <c r="J42" s="72">
        <v>2</v>
      </c>
      <c r="K42" s="72">
        <v>0</v>
      </c>
      <c r="L42" s="73">
        <v>393.25</v>
      </c>
      <c r="M42" s="73">
        <v>79</v>
      </c>
      <c r="N42" s="71" t="s">
        <v>60</v>
      </c>
      <c r="O42" s="70" t="s">
        <v>41</v>
      </c>
      <c r="P42" s="67"/>
      <c r="Q42" s="79"/>
      <c r="R42" s="79"/>
      <c r="S42" s="79"/>
      <c r="T42" s="79"/>
      <c r="U42" s="80"/>
      <c r="V42" s="80"/>
      <c r="W42" s="81"/>
      <c r="X42" s="66"/>
      <c r="Y42" s="66"/>
      <c r="Z42" s="80"/>
      <c r="AA42" s="81"/>
      <c r="AB42" s="65"/>
    </row>
    <row r="43" spans="1:28" ht="25.35" customHeight="1">
      <c r="A43" s="69">
        <v>27</v>
      </c>
      <c r="B43" s="75" t="s">
        <v>36</v>
      </c>
      <c r="C43" s="60" t="s">
        <v>302</v>
      </c>
      <c r="D43" s="73">
        <v>360</v>
      </c>
      <c r="E43" s="72" t="s">
        <v>36</v>
      </c>
      <c r="F43" s="72" t="s">
        <v>36</v>
      </c>
      <c r="G43" s="73">
        <v>48</v>
      </c>
      <c r="H43" s="28">
        <v>1</v>
      </c>
      <c r="I43" s="72">
        <f>G43/H43</f>
        <v>48</v>
      </c>
      <c r="J43" s="28">
        <v>1</v>
      </c>
      <c r="K43" s="72" t="s">
        <v>36</v>
      </c>
      <c r="L43" s="73">
        <v>116273</v>
      </c>
      <c r="M43" s="73">
        <v>25997</v>
      </c>
      <c r="N43" s="71">
        <v>41712</v>
      </c>
      <c r="O43" s="70" t="s">
        <v>303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  <c r="AA43" s="66"/>
      <c r="AB43" s="65"/>
    </row>
    <row r="44" spans="1:28" ht="25.35" customHeight="1">
      <c r="A44" s="69">
        <v>28</v>
      </c>
      <c r="B44" s="82">
        <v>25</v>
      </c>
      <c r="C44" s="74" t="s">
        <v>289</v>
      </c>
      <c r="D44" s="73">
        <v>263.2</v>
      </c>
      <c r="E44" s="72">
        <v>245</v>
      </c>
      <c r="F44" s="76">
        <f>(D44-E44)/E44</f>
        <v>7.4285714285714233E-2</v>
      </c>
      <c r="G44" s="73">
        <v>51</v>
      </c>
      <c r="H44" s="72">
        <v>5</v>
      </c>
      <c r="I44" s="72">
        <f>G44/H44</f>
        <v>10.199999999999999</v>
      </c>
      <c r="J44" s="72">
        <v>1</v>
      </c>
      <c r="K44" s="72">
        <v>3</v>
      </c>
      <c r="L44" s="73">
        <v>4083.7999999999997</v>
      </c>
      <c r="M44" s="73">
        <v>827</v>
      </c>
      <c r="N44" s="71">
        <v>44526</v>
      </c>
      <c r="O44" s="70" t="s">
        <v>182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  <c r="AA44" s="65"/>
      <c r="AB44" s="65"/>
    </row>
    <row r="45" spans="1:28" ht="25.35" customHeight="1">
      <c r="A45" s="69">
        <v>29</v>
      </c>
      <c r="B45" s="82">
        <v>23</v>
      </c>
      <c r="C45" s="60" t="s">
        <v>305</v>
      </c>
      <c r="D45" s="73">
        <v>241</v>
      </c>
      <c r="E45" s="73">
        <v>289</v>
      </c>
      <c r="F45" s="76">
        <f>(D45-E45)/E45</f>
        <v>-0.16608996539792387</v>
      </c>
      <c r="G45" s="73">
        <v>47</v>
      </c>
      <c r="H45" s="72" t="s">
        <v>36</v>
      </c>
      <c r="I45" s="72" t="s">
        <v>36</v>
      </c>
      <c r="J45" s="72">
        <v>2</v>
      </c>
      <c r="K45" s="72">
        <v>31</v>
      </c>
      <c r="L45" s="73">
        <v>17475.05</v>
      </c>
      <c r="M45" s="73">
        <v>3134</v>
      </c>
      <c r="N45" s="71">
        <v>44330</v>
      </c>
      <c r="O45" s="70" t="s">
        <v>82</v>
      </c>
      <c r="P45" s="67"/>
      <c r="Q45" s="79"/>
      <c r="R45" s="79"/>
      <c r="S45" s="79"/>
      <c r="T45" s="79"/>
      <c r="U45" s="79"/>
      <c r="V45" s="80"/>
      <c r="W45" s="81"/>
      <c r="X45" s="66"/>
      <c r="Y45" s="80"/>
      <c r="Z45" s="81"/>
      <c r="AA45" s="65"/>
      <c r="AB45" s="65"/>
    </row>
    <row r="46" spans="1:28" ht="25.35" customHeight="1">
      <c r="A46" s="69">
        <v>30</v>
      </c>
      <c r="B46" s="82">
        <v>14</v>
      </c>
      <c r="C46" s="74" t="s">
        <v>345</v>
      </c>
      <c r="D46" s="73">
        <v>207.29</v>
      </c>
      <c r="E46" s="72">
        <v>2095.0700000000002</v>
      </c>
      <c r="F46" s="76">
        <f>(D46-E46)/E46</f>
        <v>-0.90105819853274594</v>
      </c>
      <c r="G46" s="73">
        <v>47</v>
      </c>
      <c r="H46" s="72">
        <v>12</v>
      </c>
      <c r="I46" s="72">
        <f>G46/H46</f>
        <v>3.9166666666666665</v>
      </c>
      <c r="J46" s="72">
        <v>2</v>
      </c>
      <c r="K46" s="72">
        <v>10</v>
      </c>
      <c r="L46" s="73">
        <v>257178</v>
      </c>
      <c r="M46" s="73">
        <v>51141</v>
      </c>
      <c r="N46" s="71">
        <v>44477</v>
      </c>
      <c r="O46" s="70" t="s">
        <v>37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6"/>
      <c r="AA46" s="80"/>
      <c r="AB46" s="65"/>
    </row>
    <row r="47" spans="1:28" ht="25.2" customHeight="1">
      <c r="A47" s="45"/>
      <c r="B47" s="45"/>
      <c r="C47" s="56" t="s">
        <v>90</v>
      </c>
      <c r="D47" s="68">
        <f>SUM(D35:D46)</f>
        <v>232705.20000000004</v>
      </c>
      <c r="E47" s="68">
        <v>233338.94999999998</v>
      </c>
      <c r="F47" s="22">
        <f>(D47-E47)/E47</f>
        <v>-2.716006050425537E-3</v>
      </c>
      <c r="G47" s="68">
        <f>SUM(G35:G46)</f>
        <v>37430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7" ht="25.35" customHeight="1">
      <c r="A49" s="69">
        <v>31</v>
      </c>
      <c r="B49" s="75" t="s">
        <v>36</v>
      </c>
      <c r="C49" s="60" t="s">
        <v>346</v>
      </c>
      <c r="D49" s="73">
        <v>177.5</v>
      </c>
      <c r="E49" s="72" t="s">
        <v>36</v>
      </c>
      <c r="F49" s="72" t="s">
        <v>36</v>
      </c>
      <c r="G49" s="73">
        <v>69</v>
      </c>
      <c r="H49" s="28">
        <v>10</v>
      </c>
      <c r="I49" s="72">
        <f>G49/H49</f>
        <v>6.9</v>
      </c>
      <c r="J49" s="72">
        <v>2</v>
      </c>
      <c r="K49" s="72" t="s">
        <v>36</v>
      </c>
      <c r="L49" s="73">
        <v>87813</v>
      </c>
      <c r="M49" s="73">
        <v>18645</v>
      </c>
      <c r="N49" s="71">
        <v>44008</v>
      </c>
      <c r="O49" s="70" t="s">
        <v>39</v>
      </c>
      <c r="P49" s="67"/>
      <c r="Q49" s="79"/>
      <c r="R49" s="79"/>
      <c r="S49" s="79"/>
      <c r="T49" s="79"/>
      <c r="U49" s="80"/>
      <c r="V49" s="80"/>
      <c r="W49" s="66"/>
      <c r="X49" s="81"/>
      <c r="Y49" s="66"/>
      <c r="Z49" s="81"/>
      <c r="AA49" s="80"/>
    </row>
    <row r="50" spans="1:27" ht="25.35" customHeight="1">
      <c r="A50" s="69">
        <v>32</v>
      </c>
      <c r="B50" s="82">
        <v>26</v>
      </c>
      <c r="C50" s="74" t="s">
        <v>294</v>
      </c>
      <c r="D50" s="73">
        <v>174.5</v>
      </c>
      <c r="E50" s="72">
        <v>171.5</v>
      </c>
      <c r="F50" s="76">
        <f>(D50-E50)/E50</f>
        <v>1.7492711370262391E-2</v>
      </c>
      <c r="G50" s="73">
        <v>43</v>
      </c>
      <c r="H50" s="72" t="s">
        <v>36</v>
      </c>
      <c r="I50" s="72" t="s">
        <v>36</v>
      </c>
      <c r="J50" s="72">
        <v>3</v>
      </c>
      <c r="K50" s="72">
        <v>4</v>
      </c>
      <c r="L50" s="73">
        <v>2295.91</v>
      </c>
      <c r="M50" s="73">
        <v>427</v>
      </c>
      <c r="N50" s="71">
        <v>44519</v>
      </c>
      <c r="O50" s="70" t="s">
        <v>82</v>
      </c>
      <c r="P50" s="11"/>
      <c r="Q50" s="79"/>
      <c r="R50" s="79"/>
      <c r="S50" s="81"/>
      <c r="T50" s="81"/>
      <c r="U50" s="80"/>
      <c r="V50" s="80"/>
      <c r="W50" s="66"/>
      <c r="X50" s="81"/>
      <c r="Y50" s="65"/>
      <c r="Z50" s="81"/>
      <c r="AA50" s="80"/>
    </row>
    <row r="51" spans="1:27" ht="25.35" customHeight="1">
      <c r="A51" s="69">
        <v>33</v>
      </c>
      <c r="B51" s="72" t="s">
        <v>36</v>
      </c>
      <c r="C51" s="74" t="s">
        <v>330</v>
      </c>
      <c r="D51" s="73">
        <v>167.49</v>
      </c>
      <c r="E51" s="72" t="s">
        <v>36</v>
      </c>
      <c r="F51" s="72" t="s">
        <v>36</v>
      </c>
      <c r="G51" s="73">
        <v>65</v>
      </c>
      <c r="H51" s="72">
        <v>6</v>
      </c>
      <c r="I51" s="72">
        <f>G51/H51</f>
        <v>10.833333333333334</v>
      </c>
      <c r="J51" s="72">
        <v>1</v>
      </c>
      <c r="K51" s="72" t="s">
        <v>36</v>
      </c>
      <c r="L51" s="73">
        <v>53654.69</v>
      </c>
      <c r="M51" s="73">
        <v>11127</v>
      </c>
      <c r="N51" s="71">
        <v>44323</v>
      </c>
      <c r="O51" s="70" t="s">
        <v>56</v>
      </c>
      <c r="P51" s="11"/>
      <c r="Q51" s="79"/>
      <c r="R51" s="79"/>
      <c r="S51" s="79"/>
      <c r="T51" s="79"/>
      <c r="U51" s="80"/>
      <c r="V51" s="80"/>
      <c r="W51" s="66"/>
      <c r="X51" s="81"/>
      <c r="Y51" s="65"/>
      <c r="Z51" s="81"/>
      <c r="AA51" s="80"/>
    </row>
    <row r="52" spans="1:27" ht="25.35" customHeight="1">
      <c r="A52" s="69">
        <v>34</v>
      </c>
      <c r="B52" s="75" t="s">
        <v>36</v>
      </c>
      <c r="C52" s="74" t="s">
        <v>331</v>
      </c>
      <c r="D52" s="73">
        <v>142.5</v>
      </c>
      <c r="E52" s="72" t="s">
        <v>36</v>
      </c>
      <c r="F52" s="72" t="s">
        <v>36</v>
      </c>
      <c r="G52" s="73">
        <v>53</v>
      </c>
      <c r="H52" s="72">
        <v>7</v>
      </c>
      <c r="I52" s="72">
        <f>G52/H52</f>
        <v>7.5714285714285712</v>
      </c>
      <c r="J52" s="72">
        <v>1</v>
      </c>
      <c r="K52" s="72" t="s">
        <v>36</v>
      </c>
      <c r="L52" s="73">
        <v>83021</v>
      </c>
      <c r="M52" s="73">
        <v>18496</v>
      </c>
      <c r="N52" s="71">
        <v>44351</v>
      </c>
      <c r="O52" s="70" t="s">
        <v>37</v>
      </c>
      <c r="P52" s="67"/>
      <c r="Q52" s="79"/>
      <c r="R52" s="79"/>
      <c r="S52" s="79"/>
      <c r="T52" s="79"/>
      <c r="U52" s="80"/>
      <c r="V52" s="80"/>
      <c r="W52" s="80"/>
      <c r="X52" s="66"/>
      <c r="Y52" s="65"/>
      <c r="Z52" s="81"/>
      <c r="AA52" s="81"/>
    </row>
    <row r="53" spans="1:27" ht="25.35" customHeight="1">
      <c r="A53" s="69">
        <v>35</v>
      </c>
      <c r="B53" s="75" t="s">
        <v>36</v>
      </c>
      <c r="C53" s="74" t="s">
        <v>334</v>
      </c>
      <c r="D53" s="73">
        <v>67.5</v>
      </c>
      <c r="E53" s="72" t="s">
        <v>36</v>
      </c>
      <c r="F53" s="72" t="s">
        <v>36</v>
      </c>
      <c r="G53" s="73">
        <v>27</v>
      </c>
      <c r="H53" s="72">
        <v>7</v>
      </c>
      <c r="I53" s="72">
        <f>G53/H53</f>
        <v>3.8571428571428572</v>
      </c>
      <c r="J53" s="72">
        <v>1</v>
      </c>
      <c r="K53" s="72" t="s">
        <v>36</v>
      </c>
      <c r="L53" s="73">
        <v>229347</v>
      </c>
      <c r="M53" s="73">
        <v>49000</v>
      </c>
      <c r="N53" s="71">
        <v>44078</v>
      </c>
      <c r="O53" s="70" t="s">
        <v>37</v>
      </c>
      <c r="P53" s="67"/>
      <c r="Q53" s="79"/>
      <c r="R53" s="79"/>
      <c r="S53" s="79"/>
      <c r="T53" s="79"/>
      <c r="U53" s="80"/>
      <c r="V53" s="80"/>
      <c r="W53" s="66"/>
      <c r="X53" s="81"/>
      <c r="Y53" s="65"/>
      <c r="Z53" s="81"/>
      <c r="AA53" s="80"/>
    </row>
    <row r="54" spans="1:27" ht="25.35" customHeight="1">
      <c r="A54" s="69">
        <v>36</v>
      </c>
      <c r="B54" s="69">
        <v>24</v>
      </c>
      <c r="C54" s="74" t="s">
        <v>347</v>
      </c>
      <c r="D54" s="73">
        <v>37.5</v>
      </c>
      <c r="E54" s="72">
        <v>267.08</v>
      </c>
      <c r="F54" s="76">
        <f>(D54-E54)/E54</f>
        <v>-0.85959263142129694</v>
      </c>
      <c r="G54" s="73">
        <v>7</v>
      </c>
      <c r="H54" s="72" t="s">
        <v>36</v>
      </c>
      <c r="I54" s="72" t="s">
        <v>36</v>
      </c>
      <c r="J54" s="72">
        <v>2</v>
      </c>
      <c r="K54" s="72">
        <v>2</v>
      </c>
      <c r="L54" s="73">
        <v>304.58</v>
      </c>
      <c r="M54" s="73">
        <v>66</v>
      </c>
      <c r="N54" s="71">
        <v>44533</v>
      </c>
      <c r="O54" s="70" t="s">
        <v>82</v>
      </c>
      <c r="P54" s="67"/>
      <c r="Q54" s="79"/>
      <c r="R54" s="79"/>
      <c r="S54" s="79"/>
      <c r="T54" s="79"/>
      <c r="U54" s="80"/>
      <c r="V54" s="80"/>
      <c r="W54" s="66"/>
      <c r="X54" s="81"/>
      <c r="Y54" s="65"/>
      <c r="Z54" s="81"/>
      <c r="AA54" s="80"/>
    </row>
    <row r="55" spans="1:27" ht="25.35" customHeight="1">
      <c r="A55" s="69">
        <v>37</v>
      </c>
      <c r="B55" s="72" t="s">
        <v>36</v>
      </c>
      <c r="C55" s="60" t="s">
        <v>147</v>
      </c>
      <c r="D55" s="73">
        <v>30</v>
      </c>
      <c r="E55" s="72" t="s">
        <v>36</v>
      </c>
      <c r="F55" s="72" t="s">
        <v>36</v>
      </c>
      <c r="G55" s="73">
        <v>15</v>
      </c>
      <c r="H55" s="28">
        <v>1</v>
      </c>
      <c r="I55" s="72">
        <f>G55/H55</f>
        <v>15</v>
      </c>
      <c r="J55" s="72">
        <v>1</v>
      </c>
      <c r="K55" s="72" t="s">
        <v>36</v>
      </c>
      <c r="L55" s="73">
        <v>1390579.11</v>
      </c>
      <c r="M55" s="73">
        <v>262254</v>
      </c>
      <c r="N55" s="71">
        <v>43385</v>
      </c>
      <c r="O55" s="70" t="s">
        <v>41</v>
      </c>
      <c r="P55" s="67"/>
      <c r="Q55" s="65"/>
      <c r="R55" s="65"/>
      <c r="S55" s="65"/>
      <c r="T55" s="65"/>
      <c r="U55" s="65"/>
      <c r="V55" s="67"/>
      <c r="W55" s="67"/>
      <c r="X55" s="66"/>
      <c r="Y55" s="65"/>
      <c r="Z55" s="66"/>
      <c r="AA55" s="66"/>
    </row>
    <row r="56" spans="1:27" ht="25.35" customHeight="1">
      <c r="A56" s="69">
        <v>38</v>
      </c>
      <c r="B56" s="25">
        <v>30</v>
      </c>
      <c r="C56" s="74" t="s">
        <v>319</v>
      </c>
      <c r="D56" s="73">
        <v>2.5</v>
      </c>
      <c r="E56" s="72">
        <v>20</v>
      </c>
      <c r="F56" s="76">
        <f>(D56-E56)/E56</f>
        <v>-0.875</v>
      </c>
      <c r="G56" s="73">
        <v>1</v>
      </c>
      <c r="H56" s="72">
        <v>1</v>
      </c>
      <c r="I56" s="72">
        <f>G56/H56</f>
        <v>1</v>
      </c>
      <c r="J56" s="72">
        <v>1</v>
      </c>
      <c r="K56" s="72">
        <v>6</v>
      </c>
      <c r="L56" s="73">
        <v>608.24</v>
      </c>
      <c r="M56" s="73">
        <v>120</v>
      </c>
      <c r="N56" s="71">
        <v>44505</v>
      </c>
      <c r="O56" s="70" t="s">
        <v>320</v>
      </c>
      <c r="P56" s="67"/>
      <c r="Q56" s="79"/>
      <c r="R56" s="79"/>
      <c r="S56" s="79"/>
      <c r="T56" s="65"/>
      <c r="U56" s="65"/>
      <c r="V56" s="65"/>
      <c r="W56" s="2"/>
      <c r="X56" s="4"/>
      <c r="Y56" s="65"/>
      <c r="Z56" s="66"/>
      <c r="AA56" s="4"/>
    </row>
    <row r="57" spans="1:27" ht="25.35" customHeight="1">
      <c r="A57" s="45"/>
      <c r="B57" s="45"/>
      <c r="C57" s="56" t="s">
        <v>348</v>
      </c>
      <c r="D57" s="68">
        <f>SUM(D47:D56)</f>
        <v>233504.69000000003</v>
      </c>
      <c r="E57" s="68">
        <v>233342.44999999998</v>
      </c>
      <c r="F57" s="22">
        <f>(D57-E57)/E57</f>
        <v>6.9528711985345534E-4</v>
      </c>
      <c r="G57" s="68">
        <f t="shared" ref="G57" si="3">SUM(G47:G56)</f>
        <v>37710</v>
      </c>
      <c r="H57" s="68"/>
      <c r="I57" s="47"/>
      <c r="J57" s="46"/>
      <c r="K57" s="48"/>
      <c r="L57" s="49"/>
      <c r="M57" s="53"/>
      <c r="N57" s="50"/>
      <c r="O57" s="58"/>
      <c r="P57" s="65"/>
      <c r="Q57" s="65"/>
      <c r="R57" s="67"/>
      <c r="S57" s="65"/>
      <c r="T57" s="65"/>
      <c r="U57" s="65"/>
      <c r="V57" s="65"/>
      <c r="W57" s="65"/>
      <c r="X57" s="65"/>
      <c r="Y57" s="65"/>
      <c r="Z57" s="65"/>
      <c r="AA57" s="65"/>
    </row>
    <row r="58" spans="1:27" ht="23.1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ht="17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70" spans="16:18">
      <c r="P70" s="65"/>
      <c r="Q70" s="65"/>
      <c r="R70" s="67"/>
    </row>
    <row r="75" spans="16:18">
      <c r="P75" s="67"/>
      <c r="Q75" s="65"/>
      <c r="R75" s="65"/>
    </row>
    <row r="79" spans="16:18" ht="12" customHeight="1">
      <c r="P79" s="65"/>
      <c r="Q79" s="65"/>
      <c r="R79" s="65"/>
    </row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3.6640625" style="57" customWidth="1"/>
    <col min="25" max="25" width="12" style="57" bestFit="1" customWidth="1"/>
    <col min="26" max="26" width="10.88671875" style="57" bestFit="1" customWidth="1"/>
    <col min="27" max="27" width="12.5546875" style="57" bestFit="1" customWidth="1"/>
    <col min="28" max="16384" width="8.88671875" style="57"/>
  </cols>
  <sheetData>
    <row r="1" spans="1:28" ht="19.5" customHeight="1">
      <c r="A1" s="65"/>
      <c r="B1" s="65"/>
      <c r="C1" s="65"/>
      <c r="D1" s="65"/>
      <c r="E1" s="34" t="s">
        <v>349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1.6">
      <c r="A6" s="105"/>
      <c r="B6" s="105"/>
      <c r="C6" s="108"/>
      <c r="D6" s="36" t="s">
        <v>339</v>
      </c>
      <c r="E6" s="36" t="s">
        <v>351</v>
      </c>
      <c r="F6" s="108"/>
      <c r="G6" s="108" t="s">
        <v>339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340</v>
      </c>
      <c r="E10" s="90" t="s">
        <v>352</v>
      </c>
      <c r="F10" s="108"/>
      <c r="G10" s="90" t="s">
        <v>340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65"/>
      <c r="AA12" s="2"/>
      <c r="AB12" s="65"/>
    </row>
    <row r="13" spans="1:28" ht="25.35" customHeight="1">
      <c r="A13" s="69">
        <v>1</v>
      </c>
      <c r="B13" s="69">
        <v>1</v>
      </c>
      <c r="C13" s="74" t="s">
        <v>161</v>
      </c>
      <c r="D13" s="73">
        <v>123112.14</v>
      </c>
      <c r="E13" s="72">
        <v>198023.17</v>
      </c>
      <c r="F13" s="76">
        <f>(D13-E13)/E13</f>
        <v>-0.37829426728195498</v>
      </c>
      <c r="G13" s="73">
        <v>17218</v>
      </c>
      <c r="H13" s="72">
        <v>352</v>
      </c>
      <c r="I13" s="72">
        <f t="shared" ref="I13:I18" si="0">G13/H13</f>
        <v>48.914772727272727</v>
      </c>
      <c r="J13" s="72">
        <v>18</v>
      </c>
      <c r="K13" s="72">
        <v>2</v>
      </c>
      <c r="L13" s="73">
        <v>346406</v>
      </c>
      <c r="M13" s="73">
        <v>48581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66"/>
      <c r="AA13" s="81"/>
      <c r="AB13" s="65"/>
    </row>
    <row r="14" spans="1:28" ht="25.35" customHeight="1">
      <c r="A14" s="69">
        <v>2</v>
      </c>
      <c r="B14" s="69">
        <v>2</v>
      </c>
      <c r="C14" s="74" t="s">
        <v>171</v>
      </c>
      <c r="D14" s="73">
        <v>26820.54</v>
      </c>
      <c r="E14" s="72">
        <v>55561.56</v>
      </c>
      <c r="F14" s="76">
        <f>(D14-E14)/E14</f>
        <v>-0.51728245211257562</v>
      </c>
      <c r="G14" s="73">
        <v>5306</v>
      </c>
      <c r="H14" s="72">
        <v>256</v>
      </c>
      <c r="I14" s="72">
        <f t="shared" si="0"/>
        <v>20.7265625</v>
      </c>
      <c r="J14" s="72">
        <v>18</v>
      </c>
      <c r="K14" s="72">
        <v>2</v>
      </c>
      <c r="L14" s="73">
        <v>82859</v>
      </c>
      <c r="M14" s="73">
        <v>16486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2"/>
      <c r="AA14" s="66"/>
      <c r="AB14" s="65"/>
    </row>
    <row r="15" spans="1:28" ht="25.35" customHeight="1">
      <c r="A15" s="69">
        <v>3</v>
      </c>
      <c r="B15" s="69" t="s">
        <v>34</v>
      </c>
      <c r="C15" s="74" t="s">
        <v>316</v>
      </c>
      <c r="D15" s="73">
        <v>16208.16</v>
      </c>
      <c r="E15" s="72" t="s">
        <v>36</v>
      </c>
      <c r="F15" s="72" t="s">
        <v>36</v>
      </c>
      <c r="G15" s="73">
        <v>2473</v>
      </c>
      <c r="H15" s="72">
        <v>196</v>
      </c>
      <c r="I15" s="72">
        <f t="shared" si="0"/>
        <v>12.61734693877551</v>
      </c>
      <c r="J15" s="72">
        <v>15</v>
      </c>
      <c r="K15" s="72">
        <v>1</v>
      </c>
      <c r="L15" s="73">
        <v>17175.7</v>
      </c>
      <c r="M15" s="73">
        <v>2633</v>
      </c>
      <c r="N15" s="71">
        <v>44533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2"/>
      <c r="AA15" s="80"/>
      <c r="AB15" s="66"/>
    </row>
    <row r="16" spans="1:28" ht="25.35" customHeight="1">
      <c r="A16" s="69">
        <v>4</v>
      </c>
      <c r="B16" s="69" t="s">
        <v>34</v>
      </c>
      <c r="C16" s="74" t="s">
        <v>315</v>
      </c>
      <c r="D16" s="73">
        <v>11125.42</v>
      </c>
      <c r="E16" s="72" t="s">
        <v>36</v>
      </c>
      <c r="F16" s="72" t="s">
        <v>36</v>
      </c>
      <c r="G16" s="73">
        <v>1737</v>
      </c>
      <c r="H16" s="72">
        <v>122</v>
      </c>
      <c r="I16" s="72">
        <f t="shared" si="0"/>
        <v>14.237704918032787</v>
      </c>
      <c r="J16" s="72">
        <v>10</v>
      </c>
      <c r="K16" s="72">
        <v>1</v>
      </c>
      <c r="L16" s="73">
        <v>11512.77</v>
      </c>
      <c r="M16" s="73">
        <v>1800</v>
      </c>
      <c r="N16" s="71">
        <v>44533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2"/>
      <c r="AA16" s="80"/>
      <c r="AB16" s="66"/>
    </row>
    <row r="17" spans="1:28" ht="25.35" customHeight="1">
      <c r="A17" s="69">
        <v>5</v>
      </c>
      <c r="B17" s="69" t="s">
        <v>34</v>
      </c>
      <c r="C17" s="74" t="s">
        <v>85</v>
      </c>
      <c r="D17" s="73">
        <v>8622.5499999999993</v>
      </c>
      <c r="E17" s="72" t="s">
        <v>36</v>
      </c>
      <c r="F17" s="72" t="s">
        <v>36</v>
      </c>
      <c r="G17" s="73">
        <v>1853</v>
      </c>
      <c r="H17" s="72">
        <v>171</v>
      </c>
      <c r="I17" s="72">
        <f t="shared" si="0"/>
        <v>10.836257309941521</v>
      </c>
      <c r="J17" s="72">
        <v>17</v>
      </c>
      <c r="K17" s="72">
        <v>1</v>
      </c>
      <c r="L17" s="73">
        <v>8622.5499999999993</v>
      </c>
      <c r="M17" s="73">
        <v>1853</v>
      </c>
      <c r="N17" s="71">
        <v>44533</v>
      </c>
      <c r="O17" s="70" t="s">
        <v>41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2"/>
      <c r="AA17" s="81"/>
      <c r="AB17" s="66"/>
    </row>
    <row r="18" spans="1:28" ht="25.35" customHeight="1">
      <c r="A18" s="69">
        <v>6</v>
      </c>
      <c r="B18" s="69">
        <v>3</v>
      </c>
      <c r="C18" s="74" t="s">
        <v>326</v>
      </c>
      <c r="D18" s="73">
        <v>6952.73</v>
      </c>
      <c r="E18" s="72">
        <v>17523.64</v>
      </c>
      <c r="F18" s="76">
        <f>(D18-E18)/E18</f>
        <v>-0.6032371128372872</v>
      </c>
      <c r="G18" s="73">
        <v>1188</v>
      </c>
      <c r="H18" s="72">
        <v>87</v>
      </c>
      <c r="I18" s="72">
        <f t="shared" si="0"/>
        <v>13.655172413793103</v>
      </c>
      <c r="J18" s="72">
        <v>8</v>
      </c>
      <c r="K18" s="72">
        <v>3</v>
      </c>
      <c r="L18" s="73">
        <v>69945.289999999994</v>
      </c>
      <c r="M18" s="73">
        <v>10777</v>
      </c>
      <c r="N18" s="71">
        <v>44519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2"/>
      <c r="AA18" s="81"/>
      <c r="AB18" s="66"/>
    </row>
    <row r="19" spans="1:28" ht="25.35" customHeight="1">
      <c r="A19" s="69">
        <v>7</v>
      </c>
      <c r="B19" s="69" t="s">
        <v>34</v>
      </c>
      <c r="C19" s="74" t="s">
        <v>278</v>
      </c>
      <c r="D19" s="73">
        <v>5727</v>
      </c>
      <c r="E19" s="72" t="s">
        <v>36</v>
      </c>
      <c r="F19" s="72" t="s">
        <v>36</v>
      </c>
      <c r="G19" s="73">
        <v>1282</v>
      </c>
      <c r="H19" s="72" t="s">
        <v>36</v>
      </c>
      <c r="I19" s="72" t="s">
        <v>36</v>
      </c>
      <c r="J19" s="72">
        <v>18</v>
      </c>
      <c r="K19" s="72">
        <v>1</v>
      </c>
      <c r="L19" s="73">
        <v>5727</v>
      </c>
      <c r="M19" s="73">
        <v>1282</v>
      </c>
      <c r="N19" s="71">
        <v>44533</v>
      </c>
      <c r="O19" s="70" t="s">
        <v>47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2"/>
      <c r="AA19" s="81"/>
      <c r="AB19" s="66"/>
    </row>
    <row r="20" spans="1:28" ht="25.35" customHeight="1">
      <c r="A20" s="69">
        <v>8</v>
      </c>
      <c r="B20" s="69">
        <v>5</v>
      </c>
      <c r="C20" s="74" t="s">
        <v>318</v>
      </c>
      <c r="D20" s="73">
        <v>5495</v>
      </c>
      <c r="E20" s="72">
        <v>10943</v>
      </c>
      <c r="F20" s="76">
        <f>(D20-E20)/E20</f>
        <v>-0.49785250845289225</v>
      </c>
      <c r="G20" s="73">
        <v>1037</v>
      </c>
      <c r="H20" s="72" t="s">
        <v>36</v>
      </c>
      <c r="I20" s="72" t="s">
        <v>36</v>
      </c>
      <c r="J20" s="72">
        <v>9</v>
      </c>
      <c r="K20" s="72">
        <v>4</v>
      </c>
      <c r="L20" s="73">
        <v>67625</v>
      </c>
      <c r="M20" s="73">
        <v>13261</v>
      </c>
      <c r="N20" s="71">
        <v>44512</v>
      </c>
      <c r="O20" s="70" t="s">
        <v>47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2"/>
      <c r="AA20" s="81"/>
      <c r="AB20" s="66"/>
    </row>
    <row r="21" spans="1:28" ht="25.35" customHeight="1">
      <c r="A21" s="69">
        <v>9</v>
      </c>
      <c r="B21" s="69" t="s">
        <v>34</v>
      </c>
      <c r="C21" s="74" t="s">
        <v>162</v>
      </c>
      <c r="D21" s="73">
        <v>5216.5300000000007</v>
      </c>
      <c r="E21" s="72" t="s">
        <v>36</v>
      </c>
      <c r="F21" s="72" t="s">
        <v>36</v>
      </c>
      <c r="G21" s="73">
        <v>917</v>
      </c>
      <c r="H21" s="72">
        <v>87</v>
      </c>
      <c r="I21" s="72">
        <f>G21/H21</f>
        <v>10.540229885057471</v>
      </c>
      <c r="J21" s="72">
        <v>15</v>
      </c>
      <c r="K21" s="72">
        <v>1</v>
      </c>
      <c r="L21" s="73">
        <v>5216.53</v>
      </c>
      <c r="M21" s="73">
        <v>917</v>
      </c>
      <c r="N21" s="71">
        <v>44533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2"/>
      <c r="AA21" s="81"/>
      <c r="AB21" s="66"/>
    </row>
    <row r="22" spans="1:28" ht="25.35" customHeight="1">
      <c r="A22" s="69">
        <v>10</v>
      </c>
      <c r="B22" s="69" t="s">
        <v>34</v>
      </c>
      <c r="C22" s="74" t="s">
        <v>149</v>
      </c>
      <c r="D22" s="73">
        <v>2930.83</v>
      </c>
      <c r="E22" s="72" t="s">
        <v>36</v>
      </c>
      <c r="F22" s="72" t="s">
        <v>36</v>
      </c>
      <c r="G22" s="73">
        <v>604</v>
      </c>
      <c r="H22" s="72">
        <v>12</v>
      </c>
      <c r="I22" s="72">
        <f>G22/H22</f>
        <v>50.333333333333336</v>
      </c>
      <c r="J22" s="72">
        <v>7</v>
      </c>
      <c r="K22" s="72">
        <v>1</v>
      </c>
      <c r="L22" s="73">
        <v>2930.83</v>
      </c>
      <c r="M22" s="73">
        <v>604</v>
      </c>
      <c r="N22" s="71">
        <v>44533</v>
      </c>
      <c r="O22" s="70" t="s">
        <v>139</v>
      </c>
      <c r="P22" s="67"/>
      <c r="Q22" s="79"/>
      <c r="R22" s="79"/>
      <c r="S22" s="79"/>
      <c r="T22" s="79"/>
      <c r="U22" s="80"/>
      <c r="V22" s="80"/>
      <c r="W22" s="80"/>
      <c r="X22" s="80"/>
      <c r="Y22" s="80"/>
      <c r="Z22" s="2"/>
      <c r="AA22" s="81"/>
      <c r="AB22" s="66"/>
    </row>
    <row r="23" spans="1:28" ht="25.35" customHeight="1">
      <c r="A23" s="45"/>
      <c r="B23" s="45"/>
      <c r="C23" s="56" t="s">
        <v>52</v>
      </c>
      <c r="D23" s="68">
        <f>SUM(D13:D22)</f>
        <v>212210.9</v>
      </c>
      <c r="E23" s="68">
        <v>323738.05999999994</v>
      </c>
      <c r="F23" s="22">
        <f t="shared" ref="F23" si="1">(D23-E23)/E23</f>
        <v>-0.34449814149130309</v>
      </c>
      <c r="G23" s="68">
        <f t="shared" ref="G23" si="2">SUM(G13:G22)</f>
        <v>33615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69">
        <v>6</v>
      </c>
      <c r="C25" s="74" t="s">
        <v>329</v>
      </c>
      <c r="D25" s="73">
        <v>2689</v>
      </c>
      <c r="E25" s="72">
        <v>8137</v>
      </c>
      <c r="F25" s="76">
        <f t="shared" ref="F25:F35" si="3">(D25-E25)/E25</f>
        <v>-0.66953422637335624</v>
      </c>
      <c r="G25" s="73">
        <v>386</v>
      </c>
      <c r="H25" s="72" t="s">
        <v>36</v>
      </c>
      <c r="I25" s="72" t="s">
        <v>36</v>
      </c>
      <c r="J25" s="72">
        <v>4</v>
      </c>
      <c r="K25" s="72">
        <v>2</v>
      </c>
      <c r="L25" s="73">
        <v>10826</v>
      </c>
      <c r="M25" s="73">
        <v>1647</v>
      </c>
      <c r="N25" s="71">
        <v>44526</v>
      </c>
      <c r="O25" s="70" t="s">
        <v>47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2"/>
      <c r="AA25" s="81"/>
      <c r="AB25" s="65"/>
    </row>
    <row r="26" spans="1:28" ht="25.35" customHeight="1">
      <c r="A26" s="69">
        <v>12</v>
      </c>
      <c r="B26" s="69">
        <v>4</v>
      </c>
      <c r="C26" s="74" t="s">
        <v>342</v>
      </c>
      <c r="D26" s="73">
        <v>2580.94</v>
      </c>
      <c r="E26" s="72">
        <v>12051.37</v>
      </c>
      <c r="F26" s="76">
        <f t="shared" si="3"/>
        <v>-0.78583845654062567</v>
      </c>
      <c r="G26" s="73">
        <v>366</v>
      </c>
      <c r="H26" s="72">
        <v>19</v>
      </c>
      <c r="I26" s="72">
        <f t="shared" ref="I26:I34" si="4">G26/H26</f>
        <v>19.263157894736842</v>
      </c>
      <c r="J26" s="72">
        <v>4</v>
      </c>
      <c r="K26" s="72">
        <v>5</v>
      </c>
      <c r="L26" s="73">
        <v>169306</v>
      </c>
      <c r="M26" s="73">
        <v>24246</v>
      </c>
      <c r="N26" s="71">
        <v>44505</v>
      </c>
      <c r="O26" s="70" t="s">
        <v>43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2"/>
      <c r="AA26" s="80"/>
      <c r="AB26" s="66"/>
    </row>
    <row r="27" spans="1:28" ht="25.35" customHeight="1">
      <c r="A27" s="69">
        <v>13</v>
      </c>
      <c r="B27" s="69">
        <v>11</v>
      </c>
      <c r="C27" s="74" t="s">
        <v>335</v>
      </c>
      <c r="D27" s="73">
        <v>2106.41</v>
      </c>
      <c r="E27" s="72">
        <v>4361.82</v>
      </c>
      <c r="F27" s="76">
        <f t="shared" si="3"/>
        <v>-0.51708002622758387</v>
      </c>
      <c r="G27" s="73">
        <v>418</v>
      </c>
      <c r="H27" s="72">
        <v>45</v>
      </c>
      <c r="I27" s="72">
        <f t="shared" si="4"/>
        <v>9.2888888888888896</v>
      </c>
      <c r="J27" s="72">
        <v>7</v>
      </c>
      <c r="K27" s="72">
        <v>6</v>
      </c>
      <c r="L27" s="73">
        <v>96901</v>
      </c>
      <c r="M27" s="73">
        <v>20186</v>
      </c>
      <c r="N27" s="71">
        <v>44498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2"/>
      <c r="AA27" s="81"/>
      <c r="AB27" s="65"/>
    </row>
    <row r="28" spans="1:28" ht="25.35" customHeight="1">
      <c r="A28" s="69">
        <v>14</v>
      </c>
      <c r="B28" s="69">
        <v>8</v>
      </c>
      <c r="C28" s="74" t="s">
        <v>345</v>
      </c>
      <c r="D28" s="73">
        <v>2095.0700000000002</v>
      </c>
      <c r="E28" s="72">
        <v>5031.29</v>
      </c>
      <c r="F28" s="76">
        <f t="shared" si="3"/>
        <v>-0.58359188200242873</v>
      </c>
      <c r="G28" s="73">
        <v>394</v>
      </c>
      <c r="H28" s="72">
        <v>45</v>
      </c>
      <c r="I28" s="72">
        <f t="shared" si="4"/>
        <v>8.7555555555555564</v>
      </c>
      <c r="J28" s="72">
        <v>7</v>
      </c>
      <c r="K28" s="72">
        <v>9</v>
      </c>
      <c r="L28" s="73">
        <v>256970</v>
      </c>
      <c r="M28" s="73">
        <v>51094</v>
      </c>
      <c r="N28" s="71">
        <v>44477</v>
      </c>
      <c r="O28" s="70" t="s">
        <v>37</v>
      </c>
      <c r="P28" s="11"/>
      <c r="Q28" s="79"/>
      <c r="R28" s="79"/>
      <c r="S28" s="79"/>
      <c r="T28" s="79"/>
      <c r="U28" s="80"/>
      <c r="V28" s="80"/>
      <c r="W28" s="81"/>
      <c r="X28" s="66"/>
      <c r="Y28" s="80"/>
      <c r="Z28" s="2"/>
      <c r="AA28" s="81"/>
      <c r="AB28" s="66"/>
    </row>
    <row r="29" spans="1:28" ht="25.35" customHeight="1">
      <c r="A29" s="69">
        <v>15</v>
      </c>
      <c r="B29" s="69">
        <v>9</v>
      </c>
      <c r="C29" s="74" t="s">
        <v>93</v>
      </c>
      <c r="D29" s="73">
        <v>1969.6</v>
      </c>
      <c r="E29" s="72">
        <v>4953.88</v>
      </c>
      <c r="F29" s="76">
        <f t="shared" si="3"/>
        <v>-0.60241265432347979</v>
      </c>
      <c r="G29" s="73">
        <v>329</v>
      </c>
      <c r="H29" s="72">
        <v>11</v>
      </c>
      <c r="I29" s="72">
        <f t="shared" si="4"/>
        <v>29.90909090909091</v>
      </c>
      <c r="J29" s="72">
        <v>4</v>
      </c>
      <c r="K29" s="72">
        <v>4</v>
      </c>
      <c r="L29" s="73">
        <v>39411</v>
      </c>
      <c r="M29" s="73">
        <v>6469</v>
      </c>
      <c r="N29" s="71">
        <v>44512</v>
      </c>
      <c r="O29" s="70" t="s">
        <v>84</v>
      </c>
      <c r="P29" s="67"/>
      <c r="Q29" s="79"/>
      <c r="R29" s="79"/>
      <c r="S29" s="80"/>
      <c r="T29" s="80"/>
      <c r="U29" s="80"/>
      <c r="V29" s="80"/>
      <c r="W29" s="81"/>
      <c r="X29" s="66"/>
      <c r="Y29" s="80"/>
      <c r="Z29" s="66"/>
      <c r="AA29" s="81"/>
      <c r="AB29" s="66"/>
    </row>
    <row r="30" spans="1:28" ht="25.35" customHeight="1">
      <c r="A30" s="69">
        <v>16</v>
      </c>
      <c r="B30" s="69">
        <v>10</v>
      </c>
      <c r="C30" s="74" t="s">
        <v>332</v>
      </c>
      <c r="D30" s="73">
        <v>1807.12</v>
      </c>
      <c r="E30" s="72">
        <v>4477.54</v>
      </c>
      <c r="F30" s="76">
        <f t="shared" si="3"/>
        <v>-0.59640338221434097</v>
      </c>
      <c r="G30" s="73">
        <v>269</v>
      </c>
      <c r="H30" s="72">
        <v>16</v>
      </c>
      <c r="I30" s="72">
        <f t="shared" si="4"/>
        <v>16.8125</v>
      </c>
      <c r="J30" s="72">
        <v>3</v>
      </c>
      <c r="K30" s="72">
        <v>8</v>
      </c>
      <c r="L30" s="73">
        <v>340516.83</v>
      </c>
      <c r="M30" s="73">
        <v>49425</v>
      </c>
      <c r="N30" s="71">
        <v>44484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66"/>
      <c r="AA30" s="81"/>
      <c r="AB30" s="65"/>
    </row>
    <row r="31" spans="1:28" ht="25.35" customHeight="1">
      <c r="A31" s="69">
        <v>17</v>
      </c>
      <c r="B31" s="69">
        <v>12</v>
      </c>
      <c r="C31" s="74" t="s">
        <v>265</v>
      </c>
      <c r="D31" s="73">
        <v>1632.86</v>
      </c>
      <c r="E31" s="72">
        <v>3726.22</v>
      </c>
      <c r="F31" s="76">
        <f t="shared" si="3"/>
        <v>-0.56179184267166182</v>
      </c>
      <c r="G31" s="73">
        <v>248</v>
      </c>
      <c r="H31" s="72">
        <v>14</v>
      </c>
      <c r="I31" s="72">
        <f t="shared" si="4"/>
        <v>17.714285714285715</v>
      </c>
      <c r="J31" s="72">
        <v>4</v>
      </c>
      <c r="K31" s="72">
        <v>10</v>
      </c>
      <c r="L31" s="73">
        <v>413201</v>
      </c>
      <c r="M31" s="73">
        <v>61267</v>
      </c>
      <c r="N31" s="71">
        <v>44470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  <c r="AA31" s="66"/>
      <c r="AB31" s="65"/>
    </row>
    <row r="32" spans="1:28" ht="25.35" customHeight="1">
      <c r="A32" s="69">
        <v>18</v>
      </c>
      <c r="B32" s="82">
        <v>7</v>
      </c>
      <c r="C32" s="74" t="s">
        <v>121</v>
      </c>
      <c r="D32" s="73">
        <v>1314.64</v>
      </c>
      <c r="E32" s="72">
        <v>7035.61</v>
      </c>
      <c r="F32" s="76">
        <f t="shared" si="3"/>
        <v>-0.81314484458348313</v>
      </c>
      <c r="G32" s="73">
        <v>236</v>
      </c>
      <c r="H32" s="72">
        <v>6</v>
      </c>
      <c r="I32" s="72">
        <f t="shared" si="4"/>
        <v>39.333333333333336</v>
      </c>
      <c r="J32" s="72">
        <v>5</v>
      </c>
      <c r="K32" s="72">
        <v>3</v>
      </c>
      <c r="L32" s="73">
        <v>25344.46</v>
      </c>
      <c r="M32" s="73">
        <v>4469</v>
      </c>
      <c r="N32" s="71">
        <v>44519</v>
      </c>
      <c r="O32" s="70" t="s">
        <v>122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66"/>
      <c r="AA32" s="80"/>
      <c r="AB32" s="65"/>
    </row>
    <row r="33" spans="1:27" ht="25.35" customHeight="1">
      <c r="A33" s="69">
        <v>19</v>
      </c>
      <c r="B33" s="25">
        <v>14</v>
      </c>
      <c r="C33" s="74" t="s">
        <v>187</v>
      </c>
      <c r="D33" s="73">
        <v>1295.5999999999999</v>
      </c>
      <c r="E33" s="72">
        <v>2922.84</v>
      </c>
      <c r="F33" s="76">
        <f t="shared" si="3"/>
        <v>-0.55673249305470029</v>
      </c>
      <c r="G33" s="73">
        <v>239</v>
      </c>
      <c r="H33" s="72">
        <v>8</v>
      </c>
      <c r="I33" s="72">
        <f t="shared" si="4"/>
        <v>29.875</v>
      </c>
      <c r="J33" s="72">
        <v>4</v>
      </c>
      <c r="K33" s="72">
        <v>12</v>
      </c>
      <c r="L33" s="73">
        <v>131245</v>
      </c>
      <c r="M33" s="73">
        <v>23488</v>
      </c>
      <c r="N33" s="71">
        <v>44456</v>
      </c>
      <c r="O33" s="70" t="s">
        <v>182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66"/>
      <c r="AA33" s="80"/>
    </row>
    <row r="34" spans="1:27" ht="25.35" customHeight="1">
      <c r="A34" s="69">
        <v>20</v>
      </c>
      <c r="B34" s="82">
        <v>20</v>
      </c>
      <c r="C34" s="74" t="s">
        <v>185</v>
      </c>
      <c r="D34" s="73">
        <v>1215.6500000000001</v>
      </c>
      <c r="E34" s="72">
        <v>609.79999999999995</v>
      </c>
      <c r="F34" s="76">
        <f t="shared" si="3"/>
        <v>0.99352246638242081</v>
      </c>
      <c r="G34" s="73">
        <v>386</v>
      </c>
      <c r="H34" s="72">
        <v>12</v>
      </c>
      <c r="I34" s="72">
        <f t="shared" si="4"/>
        <v>32.166666666666664</v>
      </c>
      <c r="J34" s="72">
        <v>4</v>
      </c>
      <c r="K34" s="72">
        <v>4</v>
      </c>
      <c r="L34" s="73">
        <v>13446</v>
      </c>
      <c r="M34" s="73">
        <v>3178</v>
      </c>
      <c r="N34" s="71">
        <v>44512</v>
      </c>
      <c r="O34" s="70" t="s">
        <v>84</v>
      </c>
      <c r="P34" s="11"/>
      <c r="Q34" s="79"/>
      <c r="R34" s="79"/>
      <c r="S34" s="81"/>
      <c r="T34" s="81"/>
      <c r="U34" s="80"/>
      <c r="V34" s="80"/>
      <c r="W34" s="66"/>
      <c r="X34" s="81"/>
      <c r="Y34" s="81"/>
      <c r="Z34" s="65"/>
      <c r="AA34" s="80"/>
    </row>
    <row r="35" spans="1:27" ht="25.2" customHeight="1">
      <c r="A35" s="45"/>
      <c r="B35" s="45"/>
      <c r="C35" s="56" t="s">
        <v>66</v>
      </c>
      <c r="D35" s="68">
        <f>SUM(D23:D34)</f>
        <v>230917.79</v>
      </c>
      <c r="E35" s="68">
        <v>346148.72999999986</v>
      </c>
      <c r="F35" s="22">
        <f t="shared" si="3"/>
        <v>-0.33289430240001139</v>
      </c>
      <c r="G35" s="68">
        <f t="shared" ref="G35" si="5">SUM(G23:G34)</f>
        <v>36886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15</v>
      </c>
      <c r="C37" s="74" t="s">
        <v>193</v>
      </c>
      <c r="D37" s="73">
        <v>760.38</v>
      </c>
      <c r="E37" s="72">
        <v>2198.96</v>
      </c>
      <c r="F37" s="76">
        <f>(D37-E37)/E37</f>
        <v>-0.65420926256048306</v>
      </c>
      <c r="G37" s="73">
        <v>105</v>
      </c>
      <c r="H37" s="72">
        <v>2</v>
      </c>
      <c r="I37" s="72">
        <f>G37/H37</f>
        <v>52.5</v>
      </c>
      <c r="J37" s="72">
        <v>1</v>
      </c>
      <c r="K37" s="72">
        <v>12</v>
      </c>
      <c r="L37" s="73">
        <v>448956.09</v>
      </c>
      <c r="M37" s="73">
        <v>67226</v>
      </c>
      <c r="N37" s="71">
        <v>44456</v>
      </c>
      <c r="O37" s="70" t="s">
        <v>56</v>
      </c>
      <c r="P37" s="11"/>
      <c r="Q37" s="79"/>
      <c r="R37" s="79"/>
      <c r="S37" s="79"/>
      <c r="T37" s="79"/>
      <c r="U37" s="80"/>
      <c r="V37" s="80"/>
      <c r="W37" s="66"/>
      <c r="X37" s="81"/>
      <c r="Y37" s="81"/>
      <c r="Z37" s="65"/>
      <c r="AA37" s="80"/>
    </row>
    <row r="38" spans="1:27" ht="25.35" customHeight="1">
      <c r="A38" s="69">
        <v>22</v>
      </c>
      <c r="B38" s="82" t="s">
        <v>58</v>
      </c>
      <c r="C38" s="74" t="s">
        <v>264</v>
      </c>
      <c r="D38" s="73">
        <v>424.3</v>
      </c>
      <c r="E38" s="72" t="s">
        <v>36</v>
      </c>
      <c r="F38" s="72" t="s">
        <v>36</v>
      </c>
      <c r="G38" s="73">
        <v>70</v>
      </c>
      <c r="H38" s="72">
        <v>6</v>
      </c>
      <c r="I38" s="72">
        <f>G38/H38</f>
        <v>11.666666666666666</v>
      </c>
      <c r="J38" s="72">
        <v>6</v>
      </c>
      <c r="K38" s="72">
        <v>0</v>
      </c>
      <c r="L38" s="73">
        <v>424</v>
      </c>
      <c r="M38" s="73">
        <v>70</v>
      </c>
      <c r="N38" s="71" t="s">
        <v>60</v>
      </c>
      <c r="O38" s="70" t="s">
        <v>43</v>
      </c>
      <c r="P38" s="67"/>
      <c r="Q38" s="79"/>
      <c r="R38" s="79"/>
      <c r="S38" s="79"/>
      <c r="T38" s="79"/>
      <c r="U38" s="80"/>
      <c r="V38" s="80"/>
      <c r="W38" s="80"/>
      <c r="X38" s="66"/>
      <c r="Y38" s="81"/>
      <c r="Z38" s="65"/>
      <c r="AA38" s="81"/>
    </row>
    <row r="39" spans="1:27" ht="25.35" customHeight="1">
      <c r="A39" s="69">
        <v>23</v>
      </c>
      <c r="B39" s="69">
        <v>24</v>
      </c>
      <c r="C39" s="60" t="s">
        <v>305</v>
      </c>
      <c r="D39" s="73">
        <v>289</v>
      </c>
      <c r="E39" s="73">
        <v>335</v>
      </c>
      <c r="F39" s="76">
        <f>(D39-E39)/E39</f>
        <v>-0.1373134328358209</v>
      </c>
      <c r="G39" s="73">
        <v>56</v>
      </c>
      <c r="H39" s="72" t="s">
        <v>36</v>
      </c>
      <c r="I39" s="72" t="s">
        <v>36</v>
      </c>
      <c r="J39" s="72">
        <v>2</v>
      </c>
      <c r="K39" s="72">
        <v>30</v>
      </c>
      <c r="L39" s="73">
        <v>17234.05</v>
      </c>
      <c r="M39" s="73">
        <v>3087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80"/>
      <c r="X39" s="66"/>
      <c r="Y39" s="81"/>
      <c r="Z39" s="65"/>
      <c r="AA39" s="81"/>
    </row>
    <row r="40" spans="1:27" ht="25.35" customHeight="1">
      <c r="A40" s="69">
        <v>24</v>
      </c>
      <c r="B40" s="69" t="s">
        <v>34</v>
      </c>
      <c r="C40" s="74" t="s">
        <v>347</v>
      </c>
      <c r="D40" s="73">
        <v>267.08</v>
      </c>
      <c r="E40" s="72" t="s">
        <v>36</v>
      </c>
      <c r="F40" s="72" t="s">
        <v>36</v>
      </c>
      <c r="G40" s="73">
        <v>59</v>
      </c>
      <c r="H40" s="72" t="s">
        <v>36</v>
      </c>
      <c r="I40" s="72" t="s">
        <v>36</v>
      </c>
      <c r="J40" s="72">
        <v>4</v>
      </c>
      <c r="K40" s="72">
        <v>1</v>
      </c>
      <c r="L40" s="73">
        <v>267.08</v>
      </c>
      <c r="M40" s="73">
        <v>59</v>
      </c>
      <c r="N40" s="71">
        <v>44533</v>
      </c>
      <c r="O40" s="70" t="s">
        <v>82</v>
      </c>
      <c r="P40" s="67"/>
      <c r="Q40" s="79"/>
      <c r="R40" s="79"/>
      <c r="S40" s="79"/>
      <c r="T40" s="79"/>
      <c r="U40" s="80"/>
      <c r="V40" s="80"/>
      <c r="W40" s="66"/>
      <c r="X40" s="81"/>
      <c r="Y40" s="81"/>
      <c r="Z40" s="65"/>
      <c r="AA40" s="80"/>
    </row>
    <row r="41" spans="1:27" ht="25.35" customHeight="1">
      <c r="A41" s="69">
        <v>25</v>
      </c>
      <c r="B41" s="69">
        <v>13</v>
      </c>
      <c r="C41" s="74" t="s">
        <v>289</v>
      </c>
      <c r="D41" s="73">
        <v>245</v>
      </c>
      <c r="E41" s="72">
        <v>3395.6</v>
      </c>
      <c r="F41" s="76">
        <f t="shared" ref="F41:F47" si="6">(D41-E41)/E41</f>
        <v>-0.9278478030392272</v>
      </c>
      <c r="G41" s="73">
        <v>45</v>
      </c>
      <c r="H41" s="72">
        <v>5</v>
      </c>
      <c r="I41" s="72">
        <f>G41/H41</f>
        <v>9</v>
      </c>
      <c r="J41" s="72">
        <v>4</v>
      </c>
      <c r="K41" s="72">
        <v>2</v>
      </c>
      <c r="L41" s="73">
        <v>3820.6</v>
      </c>
      <c r="M41" s="73">
        <v>776</v>
      </c>
      <c r="N41" s="71">
        <v>44526</v>
      </c>
      <c r="O41" s="70" t="s">
        <v>182</v>
      </c>
      <c r="P41" s="67"/>
      <c r="Q41" s="79"/>
      <c r="R41" s="79"/>
      <c r="S41" s="79"/>
      <c r="T41" s="79"/>
      <c r="U41" s="80"/>
      <c r="V41" s="80"/>
      <c r="W41" s="66"/>
      <c r="X41" s="81"/>
      <c r="Y41" s="81"/>
      <c r="Z41" s="65"/>
      <c r="AA41" s="80"/>
    </row>
    <row r="42" spans="1:27" ht="25.35" customHeight="1">
      <c r="A42" s="69">
        <v>26</v>
      </c>
      <c r="B42" s="82">
        <v>22</v>
      </c>
      <c r="C42" s="74" t="s">
        <v>294</v>
      </c>
      <c r="D42" s="73">
        <v>171.5</v>
      </c>
      <c r="E42" s="72">
        <v>500.48</v>
      </c>
      <c r="F42" s="76">
        <f t="shared" si="6"/>
        <v>-0.65732896419437337</v>
      </c>
      <c r="G42" s="73">
        <v>31</v>
      </c>
      <c r="H42" s="72" t="s">
        <v>36</v>
      </c>
      <c r="I42" s="72" t="s">
        <v>36</v>
      </c>
      <c r="J42" s="72">
        <v>3</v>
      </c>
      <c r="K42" s="72">
        <v>3</v>
      </c>
      <c r="L42" s="73">
        <v>2121.41</v>
      </c>
      <c r="M42" s="73">
        <v>384</v>
      </c>
      <c r="N42" s="71">
        <v>44519</v>
      </c>
      <c r="O42" s="70" t="s">
        <v>82</v>
      </c>
      <c r="P42" s="67"/>
      <c r="Q42" s="65"/>
      <c r="R42" s="65"/>
      <c r="S42" s="65"/>
      <c r="T42" s="65"/>
      <c r="U42" s="65"/>
      <c r="V42" s="67"/>
      <c r="W42" s="67"/>
      <c r="X42" s="66"/>
      <c r="Y42" s="66"/>
      <c r="Z42" s="65"/>
      <c r="AA42" s="66"/>
    </row>
    <row r="43" spans="1:27" ht="25.35" customHeight="1">
      <c r="A43" s="69">
        <v>27</v>
      </c>
      <c r="B43" s="82">
        <v>16</v>
      </c>
      <c r="C43" s="74" t="s">
        <v>353</v>
      </c>
      <c r="D43" s="73">
        <v>134.9</v>
      </c>
      <c r="E43" s="72">
        <v>2149.4699999999998</v>
      </c>
      <c r="F43" s="76">
        <f t="shared" si="6"/>
        <v>-0.93724034296826653</v>
      </c>
      <c r="G43" s="73">
        <v>29</v>
      </c>
      <c r="H43" s="72">
        <v>6</v>
      </c>
      <c r="I43" s="72">
        <f>G43/H43</f>
        <v>4.833333333333333</v>
      </c>
      <c r="J43" s="72">
        <v>1</v>
      </c>
      <c r="K43" s="72">
        <v>12</v>
      </c>
      <c r="L43" s="73">
        <v>240820</v>
      </c>
      <c r="M43" s="73">
        <v>49145</v>
      </c>
      <c r="N43" s="71">
        <v>44456</v>
      </c>
      <c r="O43" s="58" t="s">
        <v>37</v>
      </c>
      <c r="P43" s="67"/>
      <c r="Q43" s="79"/>
      <c r="R43" s="65"/>
      <c r="S43" s="65"/>
      <c r="T43" s="65"/>
      <c r="U43" s="65"/>
      <c r="V43" s="65"/>
      <c r="W43" s="2"/>
      <c r="X43" s="66"/>
      <c r="Y43" s="66"/>
      <c r="Z43" s="65"/>
      <c r="AA43" s="67"/>
    </row>
    <row r="44" spans="1:27" ht="25.35" customHeight="1">
      <c r="A44" s="69">
        <v>28</v>
      </c>
      <c r="B44" s="69">
        <v>17</v>
      </c>
      <c r="C44" s="74" t="s">
        <v>354</v>
      </c>
      <c r="D44" s="73">
        <v>67.5</v>
      </c>
      <c r="E44" s="72">
        <v>1224.7</v>
      </c>
      <c r="F44" s="76">
        <f t="shared" si="6"/>
        <v>-0.94488446150077565</v>
      </c>
      <c r="G44" s="73">
        <v>19</v>
      </c>
      <c r="H44" s="72">
        <v>4</v>
      </c>
      <c r="I44" s="72">
        <f>G44/H44</f>
        <v>4.75</v>
      </c>
      <c r="J44" s="72">
        <v>2</v>
      </c>
      <c r="K44" s="72">
        <v>13</v>
      </c>
      <c r="L44" s="73">
        <v>16040.86</v>
      </c>
      <c r="M44" s="73">
        <v>2528</v>
      </c>
      <c r="N44" s="71">
        <v>44512</v>
      </c>
      <c r="O44" s="70" t="s">
        <v>80</v>
      </c>
      <c r="P44" s="67"/>
      <c r="Q44" s="79"/>
      <c r="R44" s="79"/>
      <c r="S44" s="79"/>
      <c r="T44" s="65"/>
      <c r="U44" s="65"/>
      <c r="V44" s="65"/>
      <c r="W44" s="2"/>
      <c r="X44" s="4"/>
      <c r="Y44" s="66"/>
      <c r="Z44" s="65"/>
      <c r="AA44" s="4"/>
    </row>
    <row r="45" spans="1:27" ht="25.35" customHeight="1">
      <c r="A45" s="69">
        <v>29</v>
      </c>
      <c r="B45" s="25">
        <v>21</v>
      </c>
      <c r="C45" s="74" t="s">
        <v>355</v>
      </c>
      <c r="D45" s="73">
        <v>41.5</v>
      </c>
      <c r="E45" s="72">
        <v>538</v>
      </c>
      <c r="F45" s="76">
        <f t="shared" si="6"/>
        <v>-0.92286245353159846</v>
      </c>
      <c r="G45" s="73">
        <v>21</v>
      </c>
      <c r="H45" s="72">
        <v>1</v>
      </c>
      <c r="I45" s="72">
        <f>G45/H45</f>
        <v>21</v>
      </c>
      <c r="J45" s="72">
        <v>1</v>
      </c>
      <c r="K45" s="72" t="s">
        <v>36</v>
      </c>
      <c r="L45" s="73">
        <v>12096.98</v>
      </c>
      <c r="M45" s="73">
        <v>2168</v>
      </c>
      <c r="N45" s="71">
        <v>44491</v>
      </c>
      <c r="O45" s="70" t="s">
        <v>50</v>
      </c>
      <c r="P45" s="67"/>
      <c r="Q45" s="79"/>
      <c r="R45" s="79"/>
      <c r="S45" s="79"/>
      <c r="T45" s="79"/>
      <c r="U45" s="80"/>
      <c r="V45" s="80"/>
      <c r="W45" s="80"/>
      <c r="X45" s="66"/>
      <c r="Y45" s="81"/>
      <c r="Z45" s="65"/>
      <c r="AA45" s="81"/>
    </row>
    <row r="46" spans="1:27" ht="25.35" customHeight="1">
      <c r="A46" s="69">
        <v>30</v>
      </c>
      <c r="B46" s="25">
        <v>27</v>
      </c>
      <c r="C46" s="74" t="s">
        <v>319</v>
      </c>
      <c r="D46" s="73">
        <v>20</v>
      </c>
      <c r="E46" s="72">
        <v>61</v>
      </c>
      <c r="F46" s="76">
        <f t="shared" si="6"/>
        <v>-0.67213114754098358</v>
      </c>
      <c r="G46" s="73">
        <v>6</v>
      </c>
      <c r="H46" s="72">
        <v>1</v>
      </c>
      <c r="I46" s="72">
        <f>G46/H46</f>
        <v>6</v>
      </c>
      <c r="J46" s="72">
        <v>1</v>
      </c>
      <c r="K46" s="72">
        <v>5</v>
      </c>
      <c r="L46" s="73">
        <v>605.74</v>
      </c>
      <c r="M46" s="73">
        <v>119</v>
      </c>
      <c r="N46" s="71">
        <v>44505</v>
      </c>
      <c r="O46" s="70" t="s">
        <v>320</v>
      </c>
      <c r="P46" s="67"/>
      <c r="Q46" s="79"/>
      <c r="R46" s="79"/>
      <c r="S46" s="79"/>
      <c r="T46" s="79"/>
      <c r="U46" s="80"/>
      <c r="V46" s="80"/>
      <c r="W46" s="81"/>
      <c r="X46" s="81"/>
      <c r="Y46" s="66"/>
      <c r="Z46" s="65"/>
      <c r="AA46" s="80"/>
    </row>
    <row r="47" spans="1:27" ht="25.2" customHeight="1">
      <c r="A47" s="45"/>
      <c r="B47" s="45"/>
      <c r="C47" s="56" t="s">
        <v>90</v>
      </c>
      <c r="D47" s="68">
        <f>SUM(D35:D46)</f>
        <v>233338.94999999998</v>
      </c>
      <c r="E47" s="68">
        <v>348465.05999999982</v>
      </c>
      <c r="F47" s="22">
        <f t="shared" si="6"/>
        <v>-0.33038064131881656</v>
      </c>
      <c r="G47" s="68">
        <f t="shared" ref="G47" si="7">SUM(G35:G46)</f>
        <v>37327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69">
        <v>29</v>
      </c>
      <c r="C49" s="74" t="s">
        <v>356</v>
      </c>
      <c r="D49" s="73">
        <v>3.5</v>
      </c>
      <c r="E49" s="72">
        <v>53.5</v>
      </c>
      <c r="F49" s="76">
        <f>(D49-E49)/E49</f>
        <v>-0.93457943925233644</v>
      </c>
      <c r="G49" s="73">
        <v>1</v>
      </c>
      <c r="H49" s="72">
        <v>1</v>
      </c>
      <c r="I49" s="72">
        <f>G49/H49</f>
        <v>1</v>
      </c>
      <c r="J49" s="72">
        <v>1</v>
      </c>
      <c r="K49" s="72">
        <v>3</v>
      </c>
      <c r="L49" s="73">
        <v>873.83</v>
      </c>
      <c r="M49" s="73">
        <v>176</v>
      </c>
      <c r="N49" s="71">
        <v>44519</v>
      </c>
      <c r="O49" s="70" t="s">
        <v>357</v>
      </c>
      <c r="P49" s="67"/>
      <c r="Q49" s="79"/>
      <c r="R49" s="79"/>
      <c r="S49" s="79"/>
      <c r="T49" s="79"/>
      <c r="U49" s="80"/>
      <c r="V49" s="80"/>
      <c r="W49" s="66"/>
      <c r="X49" s="81"/>
      <c r="Y49" s="81"/>
      <c r="Z49" s="65"/>
      <c r="AA49" s="80"/>
    </row>
    <row r="50" spans="1:27" ht="25.35" customHeight="1">
      <c r="A50" s="45"/>
      <c r="B50" s="45"/>
      <c r="C50" s="56" t="s">
        <v>113</v>
      </c>
      <c r="D50" s="68">
        <f>SUM(D47:D49)</f>
        <v>233342.44999999998</v>
      </c>
      <c r="E50" s="68">
        <v>348465.05999999982</v>
      </c>
      <c r="F50" s="22">
        <f>(D50-E50)/E50</f>
        <v>-0.33037059727021095</v>
      </c>
      <c r="G50" s="68">
        <f t="shared" ref="G50" si="8">SUM(G47:G49)</f>
        <v>37328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7"/>
      <c r="S50" s="65"/>
      <c r="T50" s="65"/>
      <c r="U50" s="65"/>
      <c r="V50" s="65"/>
      <c r="W50" s="65"/>
      <c r="X50" s="65"/>
      <c r="Y50" s="65"/>
      <c r="Z50" s="65"/>
      <c r="AA50" s="65"/>
    </row>
    <row r="51" spans="1:27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63" spans="1:27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7"/>
      <c r="S63" s="65"/>
      <c r="T63" s="65"/>
      <c r="U63" s="65"/>
      <c r="V63" s="65"/>
      <c r="W63" s="65"/>
      <c r="X63" s="65"/>
      <c r="Y63" s="65"/>
      <c r="Z63" s="65"/>
      <c r="AA63" s="65"/>
    </row>
    <row r="68" spans="16:16">
      <c r="P68" s="67"/>
    </row>
    <row r="72" spans="16:16" ht="12" customHeight="1">
      <c r="P72" s="65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3.6640625" style="57" customWidth="1"/>
    <col min="25" max="25" width="12" style="57" bestFit="1" customWidth="1"/>
    <col min="26" max="26" width="12.5546875" style="57" bestFit="1" customWidth="1"/>
    <col min="27" max="16384" width="8.88671875" style="57"/>
  </cols>
  <sheetData>
    <row r="1" spans="1:28" ht="19.5" customHeight="1">
      <c r="A1" s="65"/>
      <c r="B1" s="65"/>
      <c r="C1" s="65"/>
      <c r="D1" s="65"/>
      <c r="E1" s="34" t="s">
        <v>358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359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21.6">
      <c r="A6" s="105"/>
      <c r="B6" s="105"/>
      <c r="C6" s="108"/>
      <c r="D6" s="36" t="s">
        <v>351</v>
      </c>
      <c r="E6" s="36" t="s">
        <v>360</v>
      </c>
      <c r="F6" s="108"/>
      <c r="G6" s="108" t="s">
        <v>351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352</v>
      </c>
      <c r="E10" s="90" t="s">
        <v>361</v>
      </c>
      <c r="F10" s="108"/>
      <c r="G10" s="90" t="s">
        <v>352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161</v>
      </c>
      <c r="D13" s="73">
        <v>198023.17</v>
      </c>
      <c r="E13" s="72" t="s">
        <v>36</v>
      </c>
      <c r="F13" s="72" t="s">
        <v>36</v>
      </c>
      <c r="G13" s="73">
        <v>28234</v>
      </c>
      <c r="H13" s="72">
        <v>333</v>
      </c>
      <c r="I13" s="72">
        <f>G13/H13</f>
        <v>84.786786786786791</v>
      </c>
      <c r="J13" s="72">
        <v>17</v>
      </c>
      <c r="K13" s="72">
        <v>1</v>
      </c>
      <c r="L13" s="73">
        <v>223294</v>
      </c>
      <c r="M13" s="73">
        <v>31363</v>
      </c>
      <c r="N13" s="71">
        <v>44526</v>
      </c>
      <c r="O13" s="70" t="s">
        <v>37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  <c r="AB13" s="65"/>
    </row>
    <row r="14" spans="1:28" ht="25.35" customHeight="1">
      <c r="A14" s="69">
        <v>2</v>
      </c>
      <c r="B14" s="69" t="s">
        <v>34</v>
      </c>
      <c r="C14" s="74" t="s">
        <v>171</v>
      </c>
      <c r="D14" s="73">
        <v>55561.56</v>
      </c>
      <c r="E14" s="72" t="s">
        <v>36</v>
      </c>
      <c r="F14" s="72" t="s">
        <v>36</v>
      </c>
      <c r="G14" s="73">
        <v>11075</v>
      </c>
      <c r="H14" s="72">
        <v>356</v>
      </c>
      <c r="I14" s="72">
        <f>G14/H14</f>
        <v>31.109550561797754</v>
      </c>
      <c r="J14" s="72">
        <v>19</v>
      </c>
      <c r="K14" s="72">
        <v>1</v>
      </c>
      <c r="L14" s="73">
        <v>56038</v>
      </c>
      <c r="M14" s="73">
        <v>11180</v>
      </c>
      <c r="N14" s="71">
        <v>44526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  <c r="AB14" s="65"/>
    </row>
    <row r="15" spans="1:28" ht="25.35" customHeight="1">
      <c r="A15" s="69">
        <v>3</v>
      </c>
      <c r="B15" s="83">
        <v>1</v>
      </c>
      <c r="C15" s="74" t="s">
        <v>326</v>
      </c>
      <c r="D15" s="73">
        <v>17523.64</v>
      </c>
      <c r="E15" s="72">
        <v>43098.81</v>
      </c>
      <c r="F15" s="76">
        <f>(D15-E15)/E15</f>
        <v>-0.5934077994264807</v>
      </c>
      <c r="G15" s="73">
        <v>2904</v>
      </c>
      <c r="H15" s="72">
        <v>190</v>
      </c>
      <c r="I15" s="72">
        <f>G15/H15</f>
        <v>15.284210526315789</v>
      </c>
      <c r="J15" s="72">
        <v>13</v>
      </c>
      <c r="K15" s="72">
        <v>2</v>
      </c>
      <c r="L15" s="73">
        <v>62992.56</v>
      </c>
      <c r="M15" s="73">
        <v>9589</v>
      </c>
      <c r="N15" s="71">
        <v>44519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81"/>
      <c r="Y15" s="66"/>
      <c r="Z15" s="80"/>
      <c r="AA15" s="2"/>
      <c r="AB15" s="66"/>
    </row>
    <row r="16" spans="1:28" ht="25.35" customHeight="1">
      <c r="A16" s="69">
        <v>4</v>
      </c>
      <c r="B16" s="83">
        <v>4</v>
      </c>
      <c r="C16" s="74" t="s">
        <v>342</v>
      </c>
      <c r="D16" s="73">
        <v>12051.37</v>
      </c>
      <c r="E16" s="72">
        <v>19217.599999999999</v>
      </c>
      <c r="F16" s="76">
        <f>(D16-E16)/E16</f>
        <v>-0.3728993214553325</v>
      </c>
      <c r="G16" s="73">
        <v>1873</v>
      </c>
      <c r="H16" s="72">
        <v>88</v>
      </c>
      <c r="I16" s="72">
        <f>G16/H16</f>
        <v>21.28409090909091</v>
      </c>
      <c r="J16" s="72">
        <v>9</v>
      </c>
      <c r="K16" s="72">
        <v>4</v>
      </c>
      <c r="L16" s="73">
        <v>166725</v>
      </c>
      <c r="M16" s="73">
        <v>23980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1"/>
      <c r="Y16" s="66"/>
      <c r="Z16" s="80"/>
      <c r="AA16" s="2"/>
      <c r="AB16" s="66"/>
    </row>
    <row r="17" spans="1:28" ht="25.35" customHeight="1">
      <c r="A17" s="69">
        <v>5</v>
      </c>
      <c r="B17" s="83">
        <v>3</v>
      </c>
      <c r="C17" s="74" t="s">
        <v>318</v>
      </c>
      <c r="D17" s="73">
        <v>10943</v>
      </c>
      <c r="E17" s="72">
        <v>22636</v>
      </c>
      <c r="F17" s="76">
        <f>(D17-E17)/E17</f>
        <v>-0.51656653118925611</v>
      </c>
      <c r="G17" s="73">
        <v>2045</v>
      </c>
      <c r="H17" s="72" t="s">
        <v>36</v>
      </c>
      <c r="I17" s="72" t="s">
        <v>36</v>
      </c>
      <c r="J17" s="72">
        <v>12</v>
      </c>
      <c r="K17" s="72">
        <v>3</v>
      </c>
      <c r="L17" s="73">
        <v>62130</v>
      </c>
      <c r="M17" s="73">
        <v>12224</v>
      </c>
      <c r="N17" s="71">
        <v>44512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81"/>
      <c r="Y17" s="66"/>
      <c r="Z17" s="80"/>
      <c r="AA17" s="2"/>
      <c r="AB17" s="66"/>
    </row>
    <row r="18" spans="1:28" ht="25.35" customHeight="1">
      <c r="A18" s="69">
        <v>6</v>
      </c>
      <c r="B18" s="69" t="s">
        <v>34</v>
      </c>
      <c r="C18" s="74" t="s">
        <v>329</v>
      </c>
      <c r="D18" s="73">
        <v>8137</v>
      </c>
      <c r="E18" s="72" t="s">
        <v>36</v>
      </c>
      <c r="F18" s="72" t="s">
        <v>36</v>
      </c>
      <c r="G18" s="73">
        <v>1261</v>
      </c>
      <c r="H18" s="72" t="s">
        <v>36</v>
      </c>
      <c r="I18" s="72" t="s">
        <v>36</v>
      </c>
      <c r="J18" s="72">
        <v>10</v>
      </c>
      <c r="K18" s="72">
        <v>1</v>
      </c>
      <c r="L18" s="73" t="s">
        <v>362</v>
      </c>
      <c r="M18" s="73">
        <v>1261</v>
      </c>
      <c r="N18" s="71">
        <v>44526</v>
      </c>
      <c r="O18" s="70" t="s">
        <v>47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2"/>
      <c r="AB18" s="65"/>
    </row>
    <row r="19" spans="1:28" ht="25.35" customHeight="1">
      <c r="A19" s="69">
        <v>7</v>
      </c>
      <c r="B19" s="83">
        <v>5</v>
      </c>
      <c r="C19" s="74" t="s">
        <v>121</v>
      </c>
      <c r="D19" s="73">
        <v>7035.61</v>
      </c>
      <c r="E19" s="72">
        <v>16758.71</v>
      </c>
      <c r="F19" s="76">
        <f>(D19-E19)/E19</f>
        <v>-0.580181887508048</v>
      </c>
      <c r="G19" s="73">
        <v>1237</v>
      </c>
      <c r="H19" s="72">
        <v>115</v>
      </c>
      <c r="I19" s="72">
        <f>G19/H19</f>
        <v>10.756521739130434</v>
      </c>
      <c r="J19" s="72">
        <v>13</v>
      </c>
      <c r="K19" s="72">
        <v>2</v>
      </c>
      <c r="L19" s="73">
        <v>24029.82</v>
      </c>
      <c r="M19" s="73">
        <v>4233</v>
      </c>
      <c r="N19" s="71">
        <v>44519</v>
      </c>
      <c r="O19" s="70" t="s">
        <v>122</v>
      </c>
      <c r="P19" s="11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2"/>
      <c r="AB19" s="66"/>
    </row>
    <row r="20" spans="1:28" ht="25.35" customHeight="1">
      <c r="A20" s="69">
        <v>8</v>
      </c>
      <c r="B20" s="83">
        <v>8</v>
      </c>
      <c r="C20" s="74" t="s">
        <v>345</v>
      </c>
      <c r="D20" s="73">
        <v>5031.29</v>
      </c>
      <c r="E20" s="72">
        <v>10929.64</v>
      </c>
      <c r="F20" s="76">
        <f>(D20-E20)/E20</f>
        <v>-0.53966553335699985</v>
      </c>
      <c r="G20" s="73">
        <v>926</v>
      </c>
      <c r="H20" s="72">
        <v>88</v>
      </c>
      <c r="I20" s="72">
        <f>G20/H20</f>
        <v>10.522727272727273</v>
      </c>
      <c r="J20" s="72">
        <v>8</v>
      </c>
      <c r="K20" s="72">
        <v>8</v>
      </c>
      <c r="L20" s="73">
        <v>254875</v>
      </c>
      <c r="M20" s="73">
        <v>50700</v>
      </c>
      <c r="N20" s="71">
        <v>44477</v>
      </c>
      <c r="O20" s="70" t="s">
        <v>37</v>
      </c>
      <c r="P20" s="67"/>
      <c r="Q20" s="79"/>
      <c r="R20" s="79"/>
      <c r="S20" s="80"/>
      <c r="T20" s="80"/>
      <c r="U20" s="80"/>
      <c r="V20" s="80"/>
      <c r="W20" s="81"/>
      <c r="X20" s="66"/>
      <c r="Y20" s="80"/>
      <c r="Z20" s="81"/>
      <c r="AA20" s="65"/>
      <c r="AB20" s="66"/>
    </row>
    <row r="21" spans="1:28" ht="25.35" customHeight="1">
      <c r="A21" s="69">
        <v>9</v>
      </c>
      <c r="B21" s="83">
        <v>7</v>
      </c>
      <c r="C21" s="74" t="s">
        <v>93</v>
      </c>
      <c r="D21" s="73">
        <v>4953.88</v>
      </c>
      <c r="E21" s="72">
        <v>11472.51</v>
      </c>
      <c r="F21" s="76">
        <f>(D21-E21)/E21</f>
        <v>-0.56819562589180572</v>
      </c>
      <c r="G21" s="73">
        <v>809</v>
      </c>
      <c r="H21" s="72">
        <v>38</v>
      </c>
      <c r="I21" s="72">
        <f>G21/H21</f>
        <v>21.289473684210527</v>
      </c>
      <c r="J21" s="72">
        <v>8</v>
      </c>
      <c r="K21" s="72">
        <v>3</v>
      </c>
      <c r="L21" s="73">
        <v>37441</v>
      </c>
      <c r="M21" s="73">
        <v>6140</v>
      </c>
      <c r="N21" s="71">
        <v>44512</v>
      </c>
      <c r="O21" s="70" t="s">
        <v>84</v>
      </c>
      <c r="P21" s="67"/>
      <c r="Q21" s="79"/>
      <c r="R21" s="79"/>
      <c r="S21" s="79"/>
      <c r="T21" s="79"/>
      <c r="U21" s="80"/>
      <c r="V21" s="80"/>
      <c r="W21" s="81"/>
      <c r="X21" s="66"/>
      <c r="Y21" s="80"/>
      <c r="Z21" s="81"/>
      <c r="AA21" s="65"/>
      <c r="AB21" s="65"/>
    </row>
    <row r="22" spans="1:28" ht="25.35" customHeight="1">
      <c r="A22" s="69">
        <v>10</v>
      </c>
      <c r="B22" s="83">
        <v>6</v>
      </c>
      <c r="C22" s="74" t="s">
        <v>332</v>
      </c>
      <c r="D22" s="73">
        <v>4477.54</v>
      </c>
      <c r="E22" s="72">
        <v>11656.67</v>
      </c>
      <c r="F22" s="76">
        <f>(D22-E22)/E22</f>
        <v>-0.61588172265321062</v>
      </c>
      <c r="G22" s="73">
        <v>658</v>
      </c>
      <c r="H22" s="72">
        <v>40</v>
      </c>
      <c r="I22" s="72">
        <f>G22/H22</f>
        <v>16.45</v>
      </c>
      <c r="J22" s="72">
        <v>4</v>
      </c>
      <c r="K22" s="72">
        <v>7</v>
      </c>
      <c r="L22" s="73">
        <v>338709.71</v>
      </c>
      <c r="M22" s="73">
        <v>49156</v>
      </c>
      <c r="N22" s="71">
        <v>44484</v>
      </c>
      <c r="O22" s="70" t="s">
        <v>142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  <c r="AA22" s="65"/>
      <c r="AB22" s="65"/>
    </row>
    <row r="23" spans="1:28" ht="25.35" customHeight="1">
      <c r="A23" s="45"/>
      <c r="B23" s="45"/>
      <c r="C23" s="56" t="s">
        <v>52</v>
      </c>
      <c r="D23" s="68">
        <f>SUM(D13:D22)</f>
        <v>323738.05999999994</v>
      </c>
      <c r="E23" s="68">
        <v>181840.01</v>
      </c>
      <c r="F23" s="78">
        <f>(D23-E23)/E23</f>
        <v>0.78034559061011888</v>
      </c>
      <c r="G23" s="68">
        <f t="shared" ref="G23" si="0">SUM(G13:G22)</f>
        <v>51022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8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7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25.35" customHeight="1">
      <c r="A25" s="69">
        <v>11</v>
      </c>
      <c r="B25" s="84">
        <v>9</v>
      </c>
      <c r="C25" s="74" t="s">
        <v>335</v>
      </c>
      <c r="D25" s="73">
        <v>4361.82</v>
      </c>
      <c r="E25" s="72">
        <v>10909.31</v>
      </c>
      <c r="F25" s="76">
        <f>(D25-E25)/E25</f>
        <v>-0.60017452982819264</v>
      </c>
      <c r="G25" s="73">
        <v>884</v>
      </c>
      <c r="H25" s="72">
        <v>81</v>
      </c>
      <c r="I25" s="72">
        <f t="shared" ref="I25:I34" si="1">G25/H25</f>
        <v>10.913580246913581</v>
      </c>
      <c r="J25" s="72">
        <v>9</v>
      </c>
      <c r="K25" s="72">
        <v>5</v>
      </c>
      <c r="L25" s="73">
        <v>94795</v>
      </c>
      <c r="M25" s="73">
        <v>19768</v>
      </c>
      <c r="N25" s="71">
        <v>44498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  <c r="AA25" s="65"/>
      <c r="AB25" s="65"/>
    </row>
    <row r="26" spans="1:28" ht="25.35" customHeight="1">
      <c r="A26" s="69">
        <v>12</v>
      </c>
      <c r="B26" s="83">
        <v>10</v>
      </c>
      <c r="C26" s="74" t="s">
        <v>265</v>
      </c>
      <c r="D26" s="73">
        <v>3726.22</v>
      </c>
      <c r="E26" s="72">
        <v>9741.11</v>
      </c>
      <c r="F26" s="76">
        <f>(D26-E26)/E26</f>
        <v>-0.61747480523266862</v>
      </c>
      <c r="G26" s="73">
        <v>552</v>
      </c>
      <c r="H26" s="72">
        <v>25</v>
      </c>
      <c r="I26" s="72">
        <f t="shared" si="1"/>
        <v>22.08</v>
      </c>
      <c r="J26" s="72">
        <v>6</v>
      </c>
      <c r="K26" s="72">
        <v>9</v>
      </c>
      <c r="L26" s="73">
        <v>411568</v>
      </c>
      <c r="M26" s="73">
        <v>61019</v>
      </c>
      <c r="N26" s="71">
        <v>44470</v>
      </c>
      <c r="O26" s="70" t="s">
        <v>37</v>
      </c>
      <c r="P26" s="67"/>
      <c r="Q26" s="79"/>
      <c r="R26" s="79"/>
      <c r="S26" s="79"/>
      <c r="T26" s="79"/>
      <c r="U26" s="80"/>
      <c r="V26" s="80"/>
      <c r="W26" s="66"/>
      <c r="X26" s="81"/>
      <c r="Y26" s="81"/>
      <c r="Z26" s="80"/>
      <c r="AA26" s="65"/>
      <c r="AB26" s="65"/>
    </row>
    <row r="27" spans="1:28" ht="25.35" customHeight="1">
      <c r="A27" s="69">
        <v>13</v>
      </c>
      <c r="B27" s="82" t="s">
        <v>34</v>
      </c>
      <c r="C27" s="74" t="s">
        <v>289</v>
      </c>
      <c r="D27" s="73">
        <v>3395.6</v>
      </c>
      <c r="E27" s="72" t="s">
        <v>36</v>
      </c>
      <c r="F27" s="72" t="s">
        <v>36</v>
      </c>
      <c r="G27" s="73">
        <v>683</v>
      </c>
      <c r="H27" s="72">
        <v>61</v>
      </c>
      <c r="I27" s="72">
        <f>G27/H27</f>
        <v>11.196721311475409</v>
      </c>
      <c r="J27" s="72">
        <v>12</v>
      </c>
      <c r="K27" s="72">
        <v>1</v>
      </c>
      <c r="L27" s="73">
        <v>3575.6</v>
      </c>
      <c r="M27" s="73">
        <v>731</v>
      </c>
      <c r="N27" s="71">
        <v>44526</v>
      </c>
      <c r="O27" s="70" t="s">
        <v>182</v>
      </c>
      <c r="P27" s="11"/>
      <c r="Q27" s="79"/>
      <c r="R27" s="79"/>
      <c r="S27" s="81"/>
      <c r="T27" s="81"/>
      <c r="U27" s="80"/>
      <c r="V27" s="80"/>
      <c r="W27" s="66"/>
      <c r="X27" s="81"/>
      <c r="Y27" s="81"/>
      <c r="Z27" s="80"/>
      <c r="AA27" s="65"/>
      <c r="AB27" s="65"/>
    </row>
    <row r="28" spans="1:28" ht="25.35" customHeight="1">
      <c r="A28" s="69">
        <v>14</v>
      </c>
      <c r="B28" s="17">
        <v>15</v>
      </c>
      <c r="C28" s="74" t="s">
        <v>187</v>
      </c>
      <c r="D28" s="73">
        <v>2922.84</v>
      </c>
      <c r="E28" s="72">
        <v>4675.26</v>
      </c>
      <c r="F28" s="76">
        <f>(D28-E28)/E28</f>
        <v>-0.37482835179219981</v>
      </c>
      <c r="G28" s="73">
        <v>486</v>
      </c>
      <c r="H28" s="72">
        <v>16</v>
      </c>
      <c r="I28" s="72">
        <f t="shared" si="1"/>
        <v>30.375</v>
      </c>
      <c r="J28" s="72">
        <v>6</v>
      </c>
      <c r="K28" s="72">
        <v>11</v>
      </c>
      <c r="L28" s="73">
        <v>128764</v>
      </c>
      <c r="M28" s="73">
        <v>22504</v>
      </c>
      <c r="N28" s="71">
        <v>44456</v>
      </c>
      <c r="O28" s="70" t="s">
        <v>182</v>
      </c>
      <c r="P28" s="11"/>
      <c r="Q28" s="79"/>
      <c r="R28" s="79"/>
      <c r="S28" s="79"/>
      <c r="T28" s="79"/>
      <c r="U28" s="80"/>
      <c r="V28" s="80"/>
      <c r="W28" s="66"/>
      <c r="X28" s="81"/>
      <c r="Y28" s="81"/>
      <c r="Z28" s="80"/>
      <c r="AA28" s="65"/>
      <c r="AB28" s="65"/>
    </row>
    <row r="29" spans="1:28" ht="25.35" customHeight="1">
      <c r="A29" s="69">
        <v>15</v>
      </c>
      <c r="B29" s="84">
        <v>12</v>
      </c>
      <c r="C29" s="74" t="s">
        <v>193</v>
      </c>
      <c r="D29" s="73">
        <v>2198.96</v>
      </c>
      <c r="E29" s="72">
        <v>6140.01</v>
      </c>
      <c r="F29" s="76">
        <f>(D29-E29)/E29</f>
        <v>-0.64186377546616369</v>
      </c>
      <c r="G29" s="73">
        <v>325</v>
      </c>
      <c r="H29" s="72">
        <v>17</v>
      </c>
      <c r="I29" s="72">
        <f t="shared" si="1"/>
        <v>19.117647058823529</v>
      </c>
      <c r="J29" s="72">
        <v>4</v>
      </c>
      <c r="K29" s="72">
        <v>11</v>
      </c>
      <c r="L29" s="73">
        <v>448177.7</v>
      </c>
      <c r="M29" s="73">
        <v>67116</v>
      </c>
      <c r="N29" s="71">
        <v>44456</v>
      </c>
      <c r="O29" s="70" t="s">
        <v>56</v>
      </c>
      <c r="P29" s="67"/>
      <c r="Q29" s="79"/>
      <c r="R29" s="79"/>
      <c r="S29" s="79"/>
      <c r="T29" s="79"/>
      <c r="U29" s="80"/>
      <c r="V29" s="80"/>
      <c r="W29" s="80"/>
      <c r="X29" s="66"/>
      <c r="Y29" s="81"/>
      <c r="Z29" s="81"/>
      <c r="AA29" s="65"/>
      <c r="AB29" s="65"/>
    </row>
    <row r="30" spans="1:28" ht="25.35" customHeight="1">
      <c r="A30" s="69">
        <v>16</v>
      </c>
      <c r="B30" s="83">
        <v>13</v>
      </c>
      <c r="C30" s="74" t="s">
        <v>353</v>
      </c>
      <c r="D30" s="73">
        <v>2149.4699999999998</v>
      </c>
      <c r="E30" s="72">
        <v>5608.7</v>
      </c>
      <c r="F30" s="76">
        <f>(D30-E30)/E30</f>
        <v>-0.61676145987483733</v>
      </c>
      <c r="G30" s="73">
        <v>414</v>
      </c>
      <c r="H30" s="72">
        <v>34</v>
      </c>
      <c r="I30" s="72">
        <f t="shared" si="1"/>
        <v>12.176470588235293</v>
      </c>
      <c r="J30" s="72">
        <v>6</v>
      </c>
      <c r="K30" s="72">
        <v>11</v>
      </c>
      <c r="L30" s="73">
        <v>240685</v>
      </c>
      <c r="M30" s="73">
        <v>49116</v>
      </c>
      <c r="N30" s="71">
        <v>44456</v>
      </c>
      <c r="O30" s="70" t="s">
        <v>37</v>
      </c>
      <c r="P30" s="67"/>
      <c r="Q30" s="79"/>
      <c r="R30" s="79"/>
      <c r="S30" s="79"/>
      <c r="T30" s="79"/>
      <c r="U30" s="80"/>
      <c r="V30" s="80"/>
      <c r="W30" s="80"/>
      <c r="X30" s="66"/>
      <c r="Y30" s="81"/>
      <c r="Z30" s="81"/>
      <c r="AA30" s="65"/>
      <c r="AB30" s="65"/>
    </row>
    <row r="31" spans="1:28" ht="25.35" customHeight="1">
      <c r="A31" s="69">
        <v>17</v>
      </c>
      <c r="B31" s="83">
        <v>14</v>
      </c>
      <c r="C31" s="74" t="s">
        <v>354</v>
      </c>
      <c r="D31" s="73">
        <v>1224.7</v>
      </c>
      <c r="E31" s="72">
        <v>5323.16</v>
      </c>
      <c r="F31" s="76">
        <f>(D31-E31)/E31</f>
        <v>-0.76992989126759293</v>
      </c>
      <c r="G31" s="73">
        <v>193</v>
      </c>
      <c r="H31" s="72">
        <v>11</v>
      </c>
      <c r="I31" s="72">
        <f t="shared" si="1"/>
        <v>17.545454545454547</v>
      </c>
      <c r="J31" s="72">
        <v>5</v>
      </c>
      <c r="K31" s="72">
        <v>12</v>
      </c>
      <c r="L31" s="73">
        <v>15973.36</v>
      </c>
      <c r="M31" s="73">
        <v>2509</v>
      </c>
      <c r="N31" s="71">
        <v>44512</v>
      </c>
      <c r="O31" s="70" t="s">
        <v>80</v>
      </c>
      <c r="P31" s="67"/>
      <c r="Q31" s="79"/>
      <c r="R31" s="79"/>
      <c r="S31" s="79"/>
      <c r="T31" s="79"/>
      <c r="U31" s="80"/>
      <c r="V31" s="80"/>
      <c r="W31" s="66"/>
      <c r="X31" s="81"/>
      <c r="Y31" s="81"/>
      <c r="Z31" s="80"/>
      <c r="AA31" s="65"/>
      <c r="AB31" s="65"/>
    </row>
    <row r="32" spans="1:28" ht="25.35" customHeight="1">
      <c r="A32" s="69">
        <v>18</v>
      </c>
      <c r="B32" s="85" t="s">
        <v>58</v>
      </c>
      <c r="C32" s="74" t="s">
        <v>363</v>
      </c>
      <c r="D32" s="73">
        <v>967.54</v>
      </c>
      <c r="E32" s="72" t="s">
        <v>36</v>
      </c>
      <c r="F32" s="72" t="s">
        <v>36</v>
      </c>
      <c r="G32" s="73">
        <v>160</v>
      </c>
      <c r="H32" s="72">
        <v>7</v>
      </c>
      <c r="I32" s="72">
        <f t="shared" si="1"/>
        <v>22.857142857142858</v>
      </c>
      <c r="J32" s="72">
        <v>7</v>
      </c>
      <c r="K32" s="72">
        <v>0</v>
      </c>
      <c r="L32" s="73">
        <v>967.54</v>
      </c>
      <c r="M32" s="73">
        <v>160</v>
      </c>
      <c r="N32" s="71" t="s">
        <v>60</v>
      </c>
      <c r="O32" s="58" t="s">
        <v>142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  <c r="AA32" s="65"/>
      <c r="AB32" s="65"/>
    </row>
    <row r="33" spans="1:26" ht="25.35" customHeight="1">
      <c r="A33" s="69">
        <v>19</v>
      </c>
      <c r="B33" s="83">
        <v>11</v>
      </c>
      <c r="C33" s="74" t="s">
        <v>297</v>
      </c>
      <c r="D33" s="73">
        <v>853.72</v>
      </c>
      <c r="E33" s="72">
        <v>6347.89</v>
      </c>
      <c r="F33" s="76">
        <f>(D33-E33)/E33</f>
        <v>-0.86551121711308798</v>
      </c>
      <c r="G33" s="73">
        <v>167</v>
      </c>
      <c r="H33" s="72">
        <v>37</v>
      </c>
      <c r="I33" s="72">
        <f t="shared" si="1"/>
        <v>4.5135135135135132</v>
      </c>
      <c r="J33" s="72">
        <v>6</v>
      </c>
      <c r="K33" s="72">
        <v>4</v>
      </c>
      <c r="L33" s="73">
        <v>41476.21</v>
      </c>
      <c r="M33" s="73">
        <v>8732</v>
      </c>
      <c r="N33" s="71">
        <v>44505</v>
      </c>
      <c r="O33" s="70" t="s">
        <v>41</v>
      </c>
      <c r="P33" s="67"/>
      <c r="Q33" s="65"/>
      <c r="R33" s="59"/>
      <c r="S33" s="65"/>
      <c r="T33" s="67"/>
      <c r="U33" s="66"/>
      <c r="V33" s="66"/>
      <c r="W33" s="81"/>
      <c r="X33" s="81"/>
      <c r="Y33" s="66"/>
      <c r="Z33" s="80"/>
    </row>
    <row r="34" spans="1:26" ht="25.35" customHeight="1">
      <c r="A34" s="69">
        <v>20</v>
      </c>
      <c r="B34" s="84">
        <v>16</v>
      </c>
      <c r="C34" s="74" t="s">
        <v>185</v>
      </c>
      <c r="D34" s="73">
        <v>609.79999999999995</v>
      </c>
      <c r="E34" s="72">
        <v>4667.78</v>
      </c>
      <c r="F34" s="76">
        <f>(D34-E34)/E34</f>
        <v>-0.86935973846239534</v>
      </c>
      <c r="G34" s="73">
        <v>151</v>
      </c>
      <c r="H34" s="72">
        <v>9</v>
      </c>
      <c r="I34" s="72">
        <f t="shared" si="1"/>
        <v>16.777777777777779</v>
      </c>
      <c r="J34" s="72">
        <v>5</v>
      </c>
      <c r="K34" s="72">
        <v>3</v>
      </c>
      <c r="L34" s="73">
        <v>12230</v>
      </c>
      <c r="M34" s="73">
        <v>2792</v>
      </c>
      <c r="N34" s="71">
        <v>44512</v>
      </c>
      <c r="O34" s="70" t="s">
        <v>84</v>
      </c>
      <c r="P34" s="67"/>
      <c r="Q34" s="65"/>
      <c r="R34" s="65"/>
      <c r="S34" s="65"/>
      <c r="T34" s="65"/>
      <c r="U34" s="65"/>
      <c r="V34" s="67"/>
      <c r="W34" s="67"/>
      <c r="X34" s="66"/>
      <c r="Y34" s="66"/>
      <c r="Z34" s="66"/>
    </row>
    <row r="35" spans="1:26" ht="25.2" customHeight="1">
      <c r="A35" s="45"/>
      <c r="B35" s="45"/>
      <c r="C35" s="56" t="s">
        <v>66</v>
      </c>
      <c r="D35" s="68">
        <f>SUM(D23:D34)</f>
        <v>346148.72999999986</v>
      </c>
      <c r="E35" s="68">
        <v>218115.32000000004</v>
      </c>
      <c r="F35" s="78">
        <f>(D35-E35)/E35</f>
        <v>0.58699870325477277</v>
      </c>
      <c r="G35" s="68">
        <f>SUM(G23:G34)</f>
        <v>55037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2" t="s">
        <v>36</v>
      </c>
      <c r="C37" s="74" t="s">
        <v>355</v>
      </c>
      <c r="D37" s="73">
        <v>538</v>
      </c>
      <c r="E37" s="72" t="s">
        <v>36</v>
      </c>
      <c r="F37" s="72" t="s">
        <v>36</v>
      </c>
      <c r="G37" s="73">
        <v>279</v>
      </c>
      <c r="H37" s="72">
        <v>5</v>
      </c>
      <c r="I37" s="72">
        <f>G37/H37</f>
        <v>55.8</v>
      </c>
      <c r="J37" s="72">
        <v>1</v>
      </c>
      <c r="K37" s="72" t="s">
        <v>36</v>
      </c>
      <c r="L37" s="73">
        <v>12055.48</v>
      </c>
      <c r="M37" s="73">
        <v>2147</v>
      </c>
      <c r="N37" s="71">
        <v>44491</v>
      </c>
      <c r="O37" s="58" t="s">
        <v>50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67"/>
    </row>
    <row r="38" spans="1:26" ht="25.35" customHeight="1">
      <c r="A38" s="69">
        <v>22</v>
      </c>
      <c r="B38" s="83">
        <v>17</v>
      </c>
      <c r="C38" s="74" t="s">
        <v>294</v>
      </c>
      <c r="D38" s="73">
        <v>500.48</v>
      </c>
      <c r="E38" s="72">
        <v>1449.4299999999998</v>
      </c>
      <c r="F38" s="76">
        <f>(D38-E38)/E38</f>
        <v>-0.65470564290790167</v>
      </c>
      <c r="G38" s="73">
        <v>90</v>
      </c>
      <c r="H38" s="72" t="s">
        <v>36</v>
      </c>
      <c r="I38" s="72" t="s">
        <v>36</v>
      </c>
      <c r="J38" s="72">
        <v>5</v>
      </c>
      <c r="K38" s="72">
        <v>2</v>
      </c>
      <c r="L38" s="73">
        <v>1949.91</v>
      </c>
      <c r="M38" s="73">
        <v>353</v>
      </c>
      <c r="N38" s="71">
        <v>44519</v>
      </c>
      <c r="O38" s="70" t="s">
        <v>82</v>
      </c>
      <c r="P38" s="67"/>
      <c r="Q38" s="79"/>
      <c r="R38" s="79"/>
      <c r="S38" s="79"/>
      <c r="T38" s="65"/>
      <c r="U38" s="65"/>
      <c r="V38" s="65"/>
      <c r="W38" s="2"/>
      <c r="X38" s="4"/>
      <c r="Y38" s="66"/>
      <c r="Z38" s="4"/>
    </row>
    <row r="39" spans="1:26" ht="25.35" customHeight="1">
      <c r="A39" s="69">
        <v>23</v>
      </c>
      <c r="B39" s="85" t="s">
        <v>58</v>
      </c>
      <c r="C39" s="74" t="s">
        <v>315</v>
      </c>
      <c r="D39" s="73">
        <v>387.35</v>
      </c>
      <c r="E39" s="72" t="s">
        <v>36</v>
      </c>
      <c r="F39" s="72" t="s">
        <v>36</v>
      </c>
      <c r="G39" s="73">
        <v>63</v>
      </c>
      <c r="H39" s="72">
        <v>2</v>
      </c>
      <c r="I39" s="72">
        <f>G39/H39</f>
        <v>31.5</v>
      </c>
      <c r="J39" s="72">
        <v>2</v>
      </c>
      <c r="K39" s="72">
        <v>0</v>
      </c>
      <c r="L39" s="73">
        <v>387.35</v>
      </c>
      <c r="M39" s="73">
        <v>63</v>
      </c>
      <c r="N39" s="71" t="s">
        <v>60</v>
      </c>
      <c r="O39" s="70" t="s">
        <v>41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</row>
    <row r="40" spans="1:26" ht="25.35" customHeight="1">
      <c r="A40" s="69">
        <v>24</v>
      </c>
      <c r="B40" s="83">
        <v>22</v>
      </c>
      <c r="C40" s="60" t="s">
        <v>305</v>
      </c>
      <c r="D40" s="73">
        <v>335</v>
      </c>
      <c r="E40" s="73">
        <v>430</v>
      </c>
      <c r="F40" s="76">
        <f>(D40-E40)/E40</f>
        <v>-0.22093023255813954</v>
      </c>
      <c r="G40" s="73">
        <v>58</v>
      </c>
      <c r="H40" s="72" t="s">
        <v>36</v>
      </c>
      <c r="I40" s="72" t="s">
        <v>36</v>
      </c>
      <c r="J40" s="72">
        <v>1</v>
      </c>
      <c r="K40" s="72">
        <v>29</v>
      </c>
      <c r="L40" s="73">
        <v>16945.05</v>
      </c>
      <c r="M40" s="73">
        <v>3031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66"/>
      <c r="Y40" s="81"/>
      <c r="Z40" s="81"/>
    </row>
    <row r="41" spans="1:26" ht="25.35" customHeight="1">
      <c r="A41" s="69">
        <v>25</v>
      </c>
      <c r="B41" s="75" t="s">
        <v>36</v>
      </c>
      <c r="C41" s="74" t="s">
        <v>364</v>
      </c>
      <c r="D41" s="73">
        <v>232</v>
      </c>
      <c r="E41" s="72" t="s">
        <v>36</v>
      </c>
      <c r="F41" s="72" t="s">
        <v>36</v>
      </c>
      <c r="G41" s="73">
        <v>34</v>
      </c>
      <c r="H41" s="72">
        <v>6</v>
      </c>
      <c r="I41" s="72">
        <f>G41/H41</f>
        <v>5.666666666666667</v>
      </c>
      <c r="J41" s="72">
        <v>2</v>
      </c>
      <c r="K41" s="72" t="s">
        <v>36</v>
      </c>
      <c r="L41" s="73">
        <v>2733.75</v>
      </c>
      <c r="M41" s="73">
        <v>476</v>
      </c>
      <c r="N41" s="71">
        <v>44498</v>
      </c>
      <c r="O41" s="70" t="s">
        <v>80</v>
      </c>
      <c r="P41" s="67"/>
      <c r="Q41" s="79"/>
      <c r="R41" s="65"/>
      <c r="S41" s="65"/>
      <c r="T41" s="65"/>
      <c r="U41" s="65"/>
      <c r="V41" s="65"/>
      <c r="W41" s="80"/>
      <c r="X41" s="66"/>
      <c r="Y41" s="81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150</v>
      </c>
      <c r="E42" s="72" t="s">
        <v>36</v>
      </c>
      <c r="F42" s="72" t="s">
        <v>36</v>
      </c>
      <c r="G42" s="73">
        <v>30</v>
      </c>
      <c r="H42" s="72">
        <v>1</v>
      </c>
      <c r="I42" s="72">
        <f>G42/H42</f>
        <v>30</v>
      </c>
      <c r="J42" s="72">
        <v>1</v>
      </c>
      <c r="K42" s="72" t="s">
        <v>36</v>
      </c>
      <c r="L42" s="73">
        <v>130127</v>
      </c>
      <c r="M42" s="73">
        <v>22448</v>
      </c>
      <c r="N42" s="71">
        <v>43868</v>
      </c>
      <c r="O42" s="70" t="s">
        <v>84</v>
      </c>
      <c r="P42" s="67"/>
      <c r="Q42" s="79"/>
      <c r="R42" s="65"/>
      <c r="S42" s="65"/>
      <c r="T42" s="65"/>
      <c r="U42" s="65"/>
      <c r="V42" s="65"/>
      <c r="W42" s="2"/>
      <c r="X42" s="4"/>
      <c r="Y42" s="66"/>
      <c r="Z42" s="4"/>
    </row>
    <row r="43" spans="1:26" ht="25.35" customHeight="1">
      <c r="A43" s="69">
        <v>27</v>
      </c>
      <c r="B43" s="85">
        <v>25</v>
      </c>
      <c r="C43" s="74" t="s">
        <v>319</v>
      </c>
      <c r="D43" s="73">
        <v>61</v>
      </c>
      <c r="E43" s="72">
        <v>40</v>
      </c>
      <c r="F43" s="76">
        <f>(D43-E43)/E43</f>
        <v>0.52500000000000002</v>
      </c>
      <c r="G43" s="73">
        <v>8</v>
      </c>
      <c r="H43" s="72">
        <v>1</v>
      </c>
      <c r="I43" s="72">
        <f>G43/H43</f>
        <v>8</v>
      </c>
      <c r="J43" s="72">
        <v>1</v>
      </c>
      <c r="K43" s="72">
        <v>4</v>
      </c>
      <c r="L43" s="73">
        <v>585.74</v>
      </c>
      <c r="M43" s="73">
        <v>113</v>
      </c>
      <c r="N43" s="71">
        <v>44505</v>
      </c>
      <c r="O43" s="70" t="s">
        <v>320</v>
      </c>
      <c r="P43" s="67"/>
      <c r="Q43" s="79"/>
      <c r="R43" s="79"/>
      <c r="S43" s="79"/>
      <c r="T43" s="79"/>
      <c r="U43" s="80"/>
      <c r="V43" s="80"/>
      <c r="W43" s="81"/>
      <c r="X43" s="81"/>
      <c r="Y43" s="66"/>
      <c r="Z43" s="80"/>
    </row>
    <row r="44" spans="1:26" ht="25.35" customHeight="1">
      <c r="A44" s="69">
        <v>28</v>
      </c>
      <c r="B44" s="75" t="s">
        <v>36</v>
      </c>
      <c r="C44" s="74" t="s">
        <v>224</v>
      </c>
      <c r="D44" s="73">
        <v>59</v>
      </c>
      <c r="E44" s="72" t="s">
        <v>36</v>
      </c>
      <c r="F44" s="72" t="s">
        <v>36</v>
      </c>
      <c r="G44" s="73">
        <v>16</v>
      </c>
      <c r="H44" s="72">
        <v>1</v>
      </c>
      <c r="I44" s="72">
        <f>G44/H44</f>
        <v>16</v>
      </c>
      <c r="J44" s="72">
        <v>1</v>
      </c>
      <c r="K44" s="72" t="s">
        <v>36</v>
      </c>
      <c r="L44" s="73">
        <v>11539.86</v>
      </c>
      <c r="M44" s="73">
        <v>2436</v>
      </c>
      <c r="N44" s="71">
        <v>44421</v>
      </c>
      <c r="O44" s="70" t="s">
        <v>50</v>
      </c>
      <c r="P44" s="67"/>
      <c r="Q44" s="79"/>
      <c r="R44" s="65"/>
      <c r="S44" s="65"/>
      <c r="T44" s="65"/>
      <c r="U44" s="65"/>
      <c r="V44" s="65"/>
      <c r="W44" s="2"/>
      <c r="X44" s="66"/>
      <c r="Y44" s="66"/>
      <c r="Z44" s="4"/>
    </row>
    <row r="45" spans="1:26" ht="25.35" customHeight="1">
      <c r="A45" s="69">
        <v>29</v>
      </c>
      <c r="B45" s="83">
        <v>18</v>
      </c>
      <c r="C45" s="74" t="s">
        <v>356</v>
      </c>
      <c r="D45" s="73">
        <v>53.5</v>
      </c>
      <c r="E45" s="72">
        <v>816.83</v>
      </c>
      <c r="F45" s="76">
        <f>(D45-E45)/E45</f>
        <v>-0.93450289533929953</v>
      </c>
      <c r="G45" s="73">
        <v>14</v>
      </c>
      <c r="H45" s="72">
        <v>5</v>
      </c>
      <c r="I45" s="72">
        <f>G45/H45</f>
        <v>2.8</v>
      </c>
      <c r="J45" s="72">
        <v>3</v>
      </c>
      <c r="K45" s="72">
        <v>2</v>
      </c>
      <c r="L45" s="73">
        <v>870.33</v>
      </c>
      <c r="M45" s="73">
        <v>175</v>
      </c>
      <c r="N45" s="71">
        <v>44519</v>
      </c>
      <c r="O45" s="70" t="s">
        <v>357</v>
      </c>
      <c r="P45" s="67"/>
      <c r="Q45" s="79"/>
      <c r="R45" s="79"/>
      <c r="S45" s="79"/>
      <c r="T45" s="79"/>
      <c r="U45" s="80"/>
      <c r="V45" s="80"/>
      <c r="W45" s="66"/>
      <c r="X45" s="81"/>
      <c r="Y45" s="81"/>
      <c r="Z45" s="80"/>
    </row>
    <row r="46" spans="1:26" ht="25.35" customHeight="1">
      <c r="A46" s="45"/>
      <c r="B46" s="45"/>
      <c r="C46" s="56" t="s">
        <v>365</v>
      </c>
      <c r="D46" s="68">
        <f>SUM(D35:D45)</f>
        <v>348465.05999999982</v>
      </c>
      <c r="E46" s="68">
        <v>220153.12000000005</v>
      </c>
      <c r="F46" s="78">
        <f>(D46-E46)/E46</f>
        <v>0.58283044092220782</v>
      </c>
      <c r="G46" s="68">
        <f t="shared" ref="G46" si="2">SUM(G35:G45)</f>
        <v>55629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7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59" spans="16:18">
      <c r="P59" s="65"/>
      <c r="Q59" s="65"/>
      <c r="R59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57" customWidth="1"/>
    <col min="2" max="2" width="5.88671875" style="57" customWidth="1"/>
    <col min="3" max="3" width="29.44140625" style="57" customWidth="1"/>
    <col min="4" max="4" width="13.44140625" style="57" customWidth="1"/>
    <col min="5" max="5" width="14" style="57" customWidth="1"/>
    <col min="6" max="6" width="15.44140625" style="57" customWidth="1"/>
    <col min="7" max="7" width="12.109375" style="57" bestFit="1" customWidth="1"/>
    <col min="8" max="8" width="10.88671875" style="57" customWidth="1"/>
    <col min="9" max="9" width="12" style="57" customWidth="1"/>
    <col min="10" max="10" width="10.5546875" style="57" customWidth="1"/>
    <col min="11" max="11" width="12.109375" style="57" bestFit="1" customWidth="1"/>
    <col min="12" max="12" width="13.44140625" style="57" customWidth="1"/>
    <col min="13" max="13" width="13" style="57" customWidth="1"/>
    <col min="14" max="14" width="14" style="57" customWidth="1"/>
    <col min="15" max="15" width="15.44140625" style="57" customWidth="1"/>
    <col min="16" max="16" width="6.44140625" style="57" customWidth="1"/>
    <col min="17" max="17" width="8.44140625" style="57" customWidth="1"/>
    <col min="18" max="19" width="8.5546875" style="57" customWidth="1"/>
    <col min="20" max="20" width="13.88671875" style="57" customWidth="1"/>
    <col min="21" max="21" width="12.33203125" style="57" customWidth="1"/>
    <col min="22" max="22" width="11.88671875" style="57" bestFit="1" customWidth="1"/>
    <col min="23" max="23" width="14.88671875" style="57" customWidth="1"/>
    <col min="24" max="24" width="12" style="57" bestFit="1" customWidth="1"/>
    <col min="25" max="25" width="13.6640625" style="57" customWidth="1"/>
    <col min="26" max="26" width="12.5546875" style="57" bestFit="1" customWidth="1"/>
    <col min="27" max="16384" width="8.88671875" style="57"/>
  </cols>
  <sheetData>
    <row r="1" spans="1:28" ht="19.5" customHeight="1">
      <c r="A1" s="65"/>
      <c r="B1" s="65"/>
      <c r="C1" s="65"/>
      <c r="D1" s="65"/>
      <c r="E1" s="34" t="s">
        <v>366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>
      <c r="A2" s="65"/>
      <c r="B2" s="65"/>
      <c r="C2" s="65"/>
      <c r="D2" s="65"/>
      <c r="E2" s="34" t="s">
        <v>367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8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>
      <c r="A6" s="105"/>
      <c r="B6" s="105"/>
      <c r="C6" s="108"/>
      <c r="D6" s="36" t="s">
        <v>360</v>
      </c>
      <c r="E6" s="36" t="s">
        <v>368</v>
      </c>
      <c r="F6" s="108"/>
      <c r="G6" s="108" t="s">
        <v>360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1.6">
      <c r="A10" s="105"/>
      <c r="B10" s="105"/>
      <c r="C10" s="108"/>
      <c r="D10" s="90" t="s">
        <v>361</v>
      </c>
      <c r="E10" s="90" t="s">
        <v>369</v>
      </c>
      <c r="F10" s="108"/>
      <c r="G10" s="90" t="s">
        <v>361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  <c r="AB11" s="65"/>
    </row>
    <row r="12" spans="1:28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  <c r="AB12" s="65"/>
    </row>
    <row r="13" spans="1:28" ht="25.35" customHeight="1">
      <c r="A13" s="69">
        <v>1</v>
      </c>
      <c r="B13" s="69" t="s">
        <v>34</v>
      </c>
      <c r="C13" s="74" t="s">
        <v>326</v>
      </c>
      <c r="D13" s="73">
        <v>43098.81</v>
      </c>
      <c r="E13" s="72" t="s">
        <v>36</v>
      </c>
      <c r="F13" s="72" t="s">
        <v>36</v>
      </c>
      <c r="G13" s="73">
        <v>6358</v>
      </c>
      <c r="H13" s="72">
        <v>249</v>
      </c>
      <c r="I13" s="72">
        <f>G13/H13</f>
        <v>25.53413654618474</v>
      </c>
      <c r="J13" s="72">
        <v>15</v>
      </c>
      <c r="K13" s="72">
        <v>1</v>
      </c>
      <c r="L13" s="73">
        <v>45468.92</v>
      </c>
      <c r="M13" s="73">
        <v>6685</v>
      </c>
      <c r="N13" s="71">
        <v>44519</v>
      </c>
      <c r="O13" s="70" t="s">
        <v>142</v>
      </c>
      <c r="P13" s="67"/>
      <c r="Q13" s="79"/>
      <c r="R13" s="79"/>
      <c r="S13" s="79"/>
      <c r="T13" s="79"/>
      <c r="U13" s="80"/>
      <c r="V13" s="80"/>
      <c r="W13" s="66"/>
      <c r="X13" s="81"/>
      <c r="Y13" s="80"/>
      <c r="Z13" s="81"/>
      <c r="AA13" s="66"/>
      <c r="AB13" s="65"/>
    </row>
    <row r="14" spans="1:28" ht="25.35" customHeight="1">
      <c r="A14" s="69">
        <v>2</v>
      </c>
      <c r="B14" s="83" t="s">
        <v>58</v>
      </c>
      <c r="C14" s="74" t="s">
        <v>161</v>
      </c>
      <c r="D14" s="73">
        <v>25419.65</v>
      </c>
      <c r="E14" s="72" t="s">
        <v>36</v>
      </c>
      <c r="F14" s="72" t="s">
        <v>36</v>
      </c>
      <c r="G14" s="73">
        <v>3129</v>
      </c>
      <c r="H14" s="72">
        <v>18</v>
      </c>
      <c r="I14" s="72">
        <f>G14/H14</f>
        <v>173.83333333333334</v>
      </c>
      <c r="J14" s="72">
        <v>10</v>
      </c>
      <c r="K14" s="72">
        <v>0</v>
      </c>
      <c r="L14" s="73">
        <v>25420</v>
      </c>
      <c r="M14" s="73">
        <v>3129</v>
      </c>
      <c r="N14" s="71" t="s">
        <v>60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  <c r="AB14" s="65"/>
    </row>
    <row r="15" spans="1:28" ht="25.35" customHeight="1">
      <c r="A15" s="69">
        <v>3</v>
      </c>
      <c r="B15" s="69">
        <v>2</v>
      </c>
      <c r="C15" s="74" t="s">
        <v>318</v>
      </c>
      <c r="D15" s="73">
        <v>22636</v>
      </c>
      <c r="E15" s="72">
        <v>27587</v>
      </c>
      <c r="F15" s="76">
        <f>(D15-E15)/E15</f>
        <v>-0.1794685902780295</v>
      </c>
      <c r="G15" s="73">
        <v>4407</v>
      </c>
      <c r="H15" s="72" t="s">
        <v>36</v>
      </c>
      <c r="I15" s="72" t="s">
        <v>36</v>
      </c>
      <c r="J15" s="72">
        <v>18</v>
      </c>
      <c r="K15" s="72">
        <v>2</v>
      </c>
      <c r="L15" s="73">
        <v>51187</v>
      </c>
      <c r="M15" s="73">
        <v>10179</v>
      </c>
      <c r="N15" s="71">
        <v>44512</v>
      </c>
      <c r="O15" s="70" t="s">
        <v>47</v>
      </c>
      <c r="P15" s="67"/>
      <c r="Q15" s="79"/>
      <c r="R15" s="79"/>
      <c r="S15" s="79"/>
      <c r="T15" s="79"/>
      <c r="U15" s="80"/>
      <c r="V15" s="80"/>
      <c r="W15" s="81"/>
      <c r="X15" s="80"/>
      <c r="Y15" s="66"/>
      <c r="Z15" s="81"/>
      <c r="AA15" s="2"/>
      <c r="AB15" s="66"/>
    </row>
    <row r="16" spans="1:28" ht="25.35" customHeight="1">
      <c r="A16" s="69">
        <v>4</v>
      </c>
      <c r="B16" s="83">
        <v>1</v>
      </c>
      <c r="C16" s="74" t="s">
        <v>342</v>
      </c>
      <c r="D16" s="73">
        <v>19217.599999999999</v>
      </c>
      <c r="E16" s="72">
        <v>43279.05</v>
      </c>
      <c r="F16" s="76">
        <f>(D16-E16)/E16</f>
        <v>-0.55596067843448516</v>
      </c>
      <c r="G16" s="73">
        <v>3015</v>
      </c>
      <c r="H16" s="72">
        <v>153</v>
      </c>
      <c r="I16" s="72">
        <f t="shared" ref="I16:I22" si="0">G16/H16</f>
        <v>19.705882352941178</v>
      </c>
      <c r="J16" s="72">
        <v>10</v>
      </c>
      <c r="K16" s="72">
        <v>3</v>
      </c>
      <c r="L16" s="73">
        <v>154674</v>
      </c>
      <c r="M16" s="73">
        <v>22107</v>
      </c>
      <c r="N16" s="71">
        <v>44505</v>
      </c>
      <c r="O16" s="70" t="s">
        <v>43</v>
      </c>
      <c r="P16" s="67"/>
      <c r="Q16" s="79"/>
      <c r="R16" s="79"/>
      <c r="S16" s="79"/>
      <c r="T16" s="79"/>
      <c r="U16" s="80"/>
      <c r="V16" s="80"/>
      <c r="W16" s="81"/>
      <c r="X16" s="80"/>
      <c r="Y16" s="66"/>
      <c r="Z16" s="81"/>
      <c r="AA16" s="2"/>
      <c r="AB16" s="66"/>
    </row>
    <row r="17" spans="1:26" ht="25.35" customHeight="1">
      <c r="A17" s="69">
        <v>5</v>
      </c>
      <c r="B17" s="69" t="s">
        <v>34</v>
      </c>
      <c r="C17" s="74" t="s">
        <v>121</v>
      </c>
      <c r="D17" s="73">
        <v>16758.71</v>
      </c>
      <c r="E17" s="72" t="s">
        <v>36</v>
      </c>
      <c r="F17" s="72" t="s">
        <v>36</v>
      </c>
      <c r="G17" s="73">
        <v>2932</v>
      </c>
      <c r="H17" s="72">
        <v>247</v>
      </c>
      <c r="I17" s="72">
        <f>G17/H17</f>
        <v>11.870445344129555</v>
      </c>
      <c r="J17" s="72">
        <v>17</v>
      </c>
      <c r="K17" s="72">
        <v>1</v>
      </c>
      <c r="L17" s="73">
        <v>16758.71</v>
      </c>
      <c r="M17" s="73">
        <v>2932</v>
      </c>
      <c r="N17" s="71">
        <v>44519</v>
      </c>
      <c r="O17" s="70" t="s">
        <v>122</v>
      </c>
      <c r="P17" s="11"/>
      <c r="Q17" s="79"/>
      <c r="R17" s="79"/>
      <c r="S17" s="79"/>
      <c r="T17" s="79"/>
      <c r="U17" s="80"/>
      <c r="V17" s="80"/>
      <c r="W17" s="81"/>
      <c r="X17" s="80"/>
      <c r="Y17" s="66"/>
      <c r="Z17" s="81"/>
    </row>
    <row r="18" spans="1:26" ht="25.35" customHeight="1">
      <c r="A18" s="69">
        <v>6</v>
      </c>
      <c r="B18" s="83">
        <v>4</v>
      </c>
      <c r="C18" s="74" t="s">
        <v>332</v>
      </c>
      <c r="D18" s="73">
        <v>11656.67</v>
      </c>
      <c r="E18" s="72">
        <v>17223.68</v>
      </c>
      <c r="F18" s="76">
        <f t="shared" ref="F18:F23" si="1">(D18-E18)/E18</f>
        <v>-0.32321838306331746</v>
      </c>
      <c r="G18" s="73">
        <v>1788</v>
      </c>
      <c r="H18" s="72">
        <v>71</v>
      </c>
      <c r="I18" s="72">
        <f t="shared" si="0"/>
        <v>25.183098591549296</v>
      </c>
      <c r="J18" s="72">
        <v>7</v>
      </c>
      <c r="K18" s="72">
        <v>6</v>
      </c>
      <c r="L18" s="73">
        <v>334232.17</v>
      </c>
      <c r="M18" s="73">
        <v>48498</v>
      </c>
      <c r="N18" s="71">
        <v>44484</v>
      </c>
      <c r="O18" s="70" t="s">
        <v>142</v>
      </c>
      <c r="P18" s="67"/>
      <c r="Q18" s="79"/>
      <c r="R18" s="79"/>
      <c r="S18" s="79"/>
      <c r="T18" s="79"/>
      <c r="U18" s="80"/>
      <c r="V18" s="80"/>
      <c r="W18" s="81"/>
      <c r="X18" s="80"/>
      <c r="Y18" s="66"/>
      <c r="Z18" s="81"/>
    </row>
    <row r="19" spans="1:26" ht="25.35" customHeight="1">
      <c r="A19" s="69">
        <v>7</v>
      </c>
      <c r="B19" s="82">
        <v>3</v>
      </c>
      <c r="C19" s="74" t="s">
        <v>93</v>
      </c>
      <c r="D19" s="73">
        <v>11472.51</v>
      </c>
      <c r="E19" s="72">
        <v>20522.849999999999</v>
      </c>
      <c r="F19" s="76">
        <f t="shared" si="1"/>
        <v>-0.44098845920522728</v>
      </c>
      <c r="G19" s="73">
        <v>1876</v>
      </c>
      <c r="H19" s="72">
        <v>93</v>
      </c>
      <c r="I19" s="72">
        <f t="shared" si="0"/>
        <v>20.172043010752688</v>
      </c>
      <c r="J19" s="72">
        <v>13</v>
      </c>
      <c r="K19" s="72">
        <v>2</v>
      </c>
      <c r="L19" s="73">
        <v>32487</v>
      </c>
      <c r="M19" s="73">
        <v>5331</v>
      </c>
      <c r="N19" s="71">
        <v>44512</v>
      </c>
      <c r="O19" s="70" t="s">
        <v>84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</row>
    <row r="20" spans="1:26" ht="25.35" customHeight="1">
      <c r="A20" s="69">
        <v>8</v>
      </c>
      <c r="B20" s="83">
        <v>6</v>
      </c>
      <c r="C20" s="74" t="s">
        <v>345</v>
      </c>
      <c r="D20" s="73">
        <v>10929.64</v>
      </c>
      <c r="E20" s="72">
        <v>16597.78</v>
      </c>
      <c r="F20" s="76">
        <f t="shared" si="1"/>
        <v>-0.34149988733433023</v>
      </c>
      <c r="G20" s="73">
        <v>2149</v>
      </c>
      <c r="H20" s="72">
        <v>123</v>
      </c>
      <c r="I20" s="72">
        <f t="shared" si="0"/>
        <v>17.471544715447155</v>
      </c>
      <c r="J20" s="72">
        <v>9</v>
      </c>
      <c r="K20" s="72">
        <v>7</v>
      </c>
      <c r="L20" s="73">
        <v>249844</v>
      </c>
      <c r="M20" s="73">
        <v>49774</v>
      </c>
      <c r="N20" s="71">
        <v>44477</v>
      </c>
      <c r="O20" s="70" t="s">
        <v>37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7</v>
      </c>
      <c r="C21" s="74" t="s">
        <v>335</v>
      </c>
      <c r="D21" s="73">
        <v>10909.31</v>
      </c>
      <c r="E21" s="72">
        <v>14678</v>
      </c>
      <c r="F21" s="76">
        <f t="shared" si="1"/>
        <v>-0.2567577326611255</v>
      </c>
      <c r="G21" s="73">
        <v>2236</v>
      </c>
      <c r="H21" s="72">
        <v>108</v>
      </c>
      <c r="I21" s="72">
        <f t="shared" si="0"/>
        <v>20.703703703703702</v>
      </c>
      <c r="J21" s="72">
        <v>10</v>
      </c>
      <c r="K21" s="72">
        <v>4</v>
      </c>
      <c r="L21" s="73">
        <v>90433</v>
      </c>
      <c r="M21" s="73">
        <v>18884</v>
      </c>
      <c r="N21" s="71">
        <v>44498</v>
      </c>
      <c r="O21" s="70" t="s">
        <v>43</v>
      </c>
      <c r="P21" s="67"/>
      <c r="Q21" s="79"/>
      <c r="R21" s="79"/>
      <c r="S21" s="79"/>
      <c r="T21" s="79"/>
      <c r="U21" s="80"/>
      <c r="V21" s="80"/>
      <c r="W21" s="80"/>
      <c r="X21" s="81"/>
      <c r="Y21" s="66"/>
      <c r="Z21" s="81"/>
    </row>
    <row r="22" spans="1:26" ht="25.35" customHeight="1">
      <c r="A22" s="69">
        <v>10</v>
      </c>
      <c r="B22" s="83">
        <v>5</v>
      </c>
      <c r="C22" s="74" t="s">
        <v>265</v>
      </c>
      <c r="D22" s="73">
        <v>9741.11</v>
      </c>
      <c r="E22" s="72">
        <v>17139.48</v>
      </c>
      <c r="F22" s="76">
        <f t="shared" si="1"/>
        <v>-0.4316566196874117</v>
      </c>
      <c r="G22" s="73">
        <v>1484</v>
      </c>
      <c r="H22" s="72">
        <v>61</v>
      </c>
      <c r="I22" s="72">
        <f t="shared" si="0"/>
        <v>24.327868852459016</v>
      </c>
      <c r="J22" s="72">
        <v>9</v>
      </c>
      <c r="K22" s="72">
        <v>8</v>
      </c>
      <c r="L22" s="73">
        <v>407842</v>
      </c>
      <c r="M22" s="73">
        <v>60467</v>
      </c>
      <c r="N22" s="71">
        <v>44470</v>
      </c>
      <c r="O22" s="58" t="s">
        <v>37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181840.01</v>
      </c>
      <c r="E23" s="68">
        <v>187558.38999999996</v>
      </c>
      <c r="F23" s="78">
        <f t="shared" si="1"/>
        <v>-3.0488532131246956E-2</v>
      </c>
      <c r="G23" s="68">
        <f>SUM(G13:G22)</f>
        <v>29374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297</v>
      </c>
      <c r="D25" s="73">
        <v>6347.89</v>
      </c>
      <c r="E25" s="72">
        <v>11380.15</v>
      </c>
      <c r="F25" s="76">
        <f t="shared" ref="F25:F30" si="2">(D25-E25)/E25</f>
        <v>-0.44219628036537301</v>
      </c>
      <c r="G25" s="73">
        <v>1322</v>
      </c>
      <c r="H25" s="72">
        <v>84</v>
      </c>
      <c r="I25" s="72">
        <f t="shared" ref="I25:I30" si="3">G25/H25</f>
        <v>15.738095238095237</v>
      </c>
      <c r="J25" s="72">
        <v>11</v>
      </c>
      <c r="K25" s="72">
        <v>3</v>
      </c>
      <c r="L25" s="73">
        <v>40622.49</v>
      </c>
      <c r="M25" s="73">
        <v>8565</v>
      </c>
      <c r="N25" s="71">
        <v>44505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84">
        <v>9</v>
      </c>
      <c r="C26" s="74" t="s">
        <v>193</v>
      </c>
      <c r="D26" s="73">
        <v>6140.01</v>
      </c>
      <c r="E26" s="72">
        <v>9724.9</v>
      </c>
      <c r="F26" s="76">
        <f t="shared" si="2"/>
        <v>-0.36863001161965669</v>
      </c>
      <c r="G26" s="73">
        <v>938</v>
      </c>
      <c r="H26" s="72">
        <v>37</v>
      </c>
      <c r="I26" s="72">
        <f t="shared" si="3"/>
        <v>25.351351351351351</v>
      </c>
      <c r="J26" s="72">
        <v>6</v>
      </c>
      <c r="K26" s="72">
        <v>10</v>
      </c>
      <c r="L26" s="73">
        <v>445978.74</v>
      </c>
      <c r="M26" s="73">
        <v>66791</v>
      </c>
      <c r="N26" s="71">
        <v>44456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4">
        <v>11</v>
      </c>
      <c r="C27" s="74" t="s">
        <v>353</v>
      </c>
      <c r="D27" s="73">
        <v>5608.7</v>
      </c>
      <c r="E27" s="72">
        <v>6529.62</v>
      </c>
      <c r="F27" s="76">
        <f t="shared" si="2"/>
        <v>-0.14103730385535454</v>
      </c>
      <c r="G27" s="73">
        <v>1153</v>
      </c>
      <c r="H27" s="72">
        <v>58</v>
      </c>
      <c r="I27" s="72">
        <f t="shared" si="3"/>
        <v>19.879310344827587</v>
      </c>
      <c r="J27" s="72">
        <v>9</v>
      </c>
      <c r="K27" s="72">
        <v>10</v>
      </c>
      <c r="L27" s="73">
        <v>238536</v>
      </c>
      <c r="M27" s="73">
        <v>48702</v>
      </c>
      <c r="N27" s="71">
        <v>44456</v>
      </c>
      <c r="O27" s="58" t="s">
        <v>37</v>
      </c>
      <c r="P27" s="67"/>
      <c r="Q27" s="65"/>
      <c r="R27" s="59"/>
      <c r="S27" s="65"/>
      <c r="T27" s="67"/>
      <c r="U27" s="66"/>
      <c r="V27" s="66"/>
      <c r="W27" s="67"/>
      <c r="X27" s="66"/>
      <c r="Y27" s="66"/>
      <c r="Z27" s="66"/>
    </row>
    <row r="28" spans="1:26" ht="25.35" customHeight="1">
      <c r="A28" s="69">
        <v>14</v>
      </c>
      <c r="B28" s="69">
        <v>10</v>
      </c>
      <c r="C28" s="74" t="s">
        <v>354</v>
      </c>
      <c r="D28" s="73">
        <v>5323.16</v>
      </c>
      <c r="E28" s="72">
        <v>9425.5</v>
      </c>
      <c r="F28" s="76">
        <f t="shared" si="2"/>
        <v>-0.43523844888865315</v>
      </c>
      <c r="G28" s="73">
        <v>818</v>
      </c>
      <c r="H28" s="72">
        <v>44</v>
      </c>
      <c r="I28" s="72">
        <f t="shared" si="3"/>
        <v>18.59090909090909</v>
      </c>
      <c r="J28" s="72">
        <v>10</v>
      </c>
      <c r="K28" s="72">
        <v>11</v>
      </c>
      <c r="L28" s="73">
        <v>14748.66</v>
      </c>
      <c r="M28" s="73">
        <v>2316</v>
      </c>
      <c r="N28" s="71">
        <v>44512</v>
      </c>
      <c r="O28" s="70" t="s">
        <v>80</v>
      </c>
      <c r="P28" s="67"/>
      <c r="Q28" s="65"/>
      <c r="R28" s="65"/>
      <c r="S28" s="65"/>
      <c r="T28" s="65"/>
      <c r="U28" s="65"/>
      <c r="V28" s="67"/>
      <c r="W28" s="2"/>
      <c r="X28" s="66"/>
      <c r="Y28" s="66"/>
      <c r="Z28" s="67"/>
    </row>
    <row r="29" spans="1:26" ht="25.35" customHeight="1">
      <c r="A29" s="69">
        <v>15</v>
      </c>
      <c r="B29" s="85">
        <v>13</v>
      </c>
      <c r="C29" s="74" t="s">
        <v>187</v>
      </c>
      <c r="D29" s="73">
        <v>4675.26</v>
      </c>
      <c r="E29" s="72">
        <v>6282.94</v>
      </c>
      <c r="F29" s="76">
        <f t="shared" si="2"/>
        <v>-0.25588020894676688</v>
      </c>
      <c r="G29" s="73">
        <v>768</v>
      </c>
      <c r="H29" s="72">
        <v>19</v>
      </c>
      <c r="I29" s="72">
        <f t="shared" si="3"/>
        <v>40.421052631578945</v>
      </c>
      <c r="J29" s="72">
        <v>6</v>
      </c>
      <c r="K29" s="72">
        <v>10</v>
      </c>
      <c r="L29" s="73">
        <v>122906</v>
      </c>
      <c r="M29" s="73">
        <v>21825</v>
      </c>
      <c r="N29" s="71">
        <v>44456</v>
      </c>
      <c r="O29" s="70" t="s">
        <v>182</v>
      </c>
      <c r="P29" s="11"/>
      <c r="Q29" s="79"/>
      <c r="R29" s="65"/>
      <c r="S29" s="65"/>
      <c r="T29" s="65"/>
      <c r="U29" s="65"/>
      <c r="V29" s="65"/>
      <c r="W29" s="2"/>
      <c r="X29" s="66"/>
      <c r="Y29" s="4"/>
      <c r="Z29" s="4"/>
    </row>
    <row r="30" spans="1:26" ht="25.35" customHeight="1">
      <c r="A30" s="69">
        <v>16</v>
      </c>
      <c r="B30" s="69">
        <v>12</v>
      </c>
      <c r="C30" s="74" t="s">
        <v>185</v>
      </c>
      <c r="D30" s="73">
        <v>4667.78</v>
      </c>
      <c r="E30" s="72">
        <v>6443.26</v>
      </c>
      <c r="F30" s="76">
        <f t="shared" si="2"/>
        <v>-0.27555616256367127</v>
      </c>
      <c r="G30" s="73">
        <v>1102</v>
      </c>
      <c r="H30" s="72">
        <v>47</v>
      </c>
      <c r="I30" s="72">
        <f t="shared" si="3"/>
        <v>23.446808510638299</v>
      </c>
      <c r="J30" s="72">
        <v>13</v>
      </c>
      <c r="K30" s="72">
        <v>2</v>
      </c>
      <c r="L30" s="73">
        <v>11621</v>
      </c>
      <c r="M30" s="73">
        <v>2641</v>
      </c>
      <c r="N30" s="71">
        <v>44512</v>
      </c>
      <c r="O30" s="70" t="s">
        <v>84</v>
      </c>
      <c r="P30" s="67"/>
      <c r="Q30" s="79"/>
      <c r="R30" s="79"/>
      <c r="S30" s="79"/>
      <c r="T30" s="65"/>
      <c r="U30" s="65"/>
      <c r="V30" s="65"/>
      <c r="W30" s="80"/>
      <c r="X30" s="81"/>
      <c r="Y30" s="66"/>
      <c r="Z30" s="81"/>
    </row>
    <row r="31" spans="1:26" ht="25.35" customHeight="1">
      <c r="A31" s="69">
        <v>17</v>
      </c>
      <c r="B31" s="69" t="s">
        <v>34</v>
      </c>
      <c r="C31" s="74" t="s">
        <v>294</v>
      </c>
      <c r="D31" s="73">
        <v>1449.4299999999998</v>
      </c>
      <c r="E31" s="72" t="s">
        <v>36</v>
      </c>
      <c r="F31" s="72" t="s">
        <v>36</v>
      </c>
      <c r="G31" s="73">
        <v>263</v>
      </c>
      <c r="H31" s="72" t="s">
        <v>36</v>
      </c>
      <c r="I31" s="72" t="s">
        <v>36</v>
      </c>
      <c r="J31" s="72">
        <v>7</v>
      </c>
      <c r="K31" s="72">
        <v>1</v>
      </c>
      <c r="L31" s="73">
        <v>1449.4299999999998</v>
      </c>
      <c r="M31" s="73">
        <v>263</v>
      </c>
      <c r="N31" s="71">
        <v>44519</v>
      </c>
      <c r="O31" s="70" t="s">
        <v>82</v>
      </c>
      <c r="P31" s="67"/>
      <c r="Q31" s="79"/>
      <c r="R31" s="79"/>
      <c r="S31" s="79"/>
      <c r="T31" s="79"/>
      <c r="U31" s="80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 t="s">
        <v>34</v>
      </c>
      <c r="C32" s="74" t="s">
        <v>356</v>
      </c>
      <c r="D32" s="73">
        <v>816.83</v>
      </c>
      <c r="E32" s="72" t="s">
        <v>36</v>
      </c>
      <c r="F32" s="72" t="s">
        <v>36</v>
      </c>
      <c r="G32" s="73">
        <v>161</v>
      </c>
      <c r="H32" s="72">
        <v>28</v>
      </c>
      <c r="I32" s="72">
        <f>G32/H32</f>
        <v>5.75</v>
      </c>
      <c r="J32" s="72">
        <v>8</v>
      </c>
      <c r="K32" s="72">
        <v>1</v>
      </c>
      <c r="L32" s="73">
        <v>816.83</v>
      </c>
      <c r="M32" s="73">
        <v>161</v>
      </c>
      <c r="N32" s="71">
        <v>44519</v>
      </c>
      <c r="O32" s="70" t="s">
        <v>357</v>
      </c>
      <c r="P32" s="67"/>
      <c r="Q32" s="79"/>
      <c r="R32" s="65"/>
      <c r="S32" s="65"/>
      <c r="T32" s="65"/>
      <c r="U32" s="65"/>
      <c r="V32" s="65"/>
      <c r="W32" s="2"/>
      <c r="X32" s="66"/>
      <c r="Y32" s="4"/>
      <c r="Z32" s="4"/>
    </row>
    <row r="33" spans="1:26" ht="25.35" customHeight="1">
      <c r="A33" s="69">
        <v>19</v>
      </c>
      <c r="B33" s="83">
        <v>16</v>
      </c>
      <c r="C33" s="74" t="s">
        <v>370</v>
      </c>
      <c r="D33" s="73">
        <v>712.05</v>
      </c>
      <c r="E33" s="72">
        <v>2373.2600000000002</v>
      </c>
      <c r="F33" s="76">
        <f>(D33-E33)/E33</f>
        <v>-0.69996966198393773</v>
      </c>
      <c r="G33" s="73">
        <v>112</v>
      </c>
      <c r="H33" s="72">
        <v>8</v>
      </c>
      <c r="I33" s="72">
        <f>G33/H33</f>
        <v>14</v>
      </c>
      <c r="J33" s="72">
        <v>3</v>
      </c>
      <c r="K33" s="72">
        <v>5</v>
      </c>
      <c r="L33" s="73">
        <v>37458</v>
      </c>
      <c r="M33" s="73">
        <v>5995</v>
      </c>
      <c r="N33" s="71">
        <v>44491</v>
      </c>
      <c r="O33" s="70" t="s">
        <v>84</v>
      </c>
      <c r="P33" s="67"/>
      <c r="Q33" s="79"/>
      <c r="R33" s="65"/>
      <c r="S33" s="65"/>
      <c r="T33" s="65"/>
      <c r="U33" s="65"/>
      <c r="V33" s="65"/>
      <c r="W33" s="2"/>
      <c r="X33" s="66"/>
      <c r="Y33" s="66"/>
      <c r="Z33" s="4"/>
    </row>
    <row r="34" spans="1:26" ht="25.35" customHeight="1">
      <c r="A34" s="69">
        <v>20</v>
      </c>
      <c r="B34" s="83">
        <v>14</v>
      </c>
      <c r="C34" s="74" t="s">
        <v>371</v>
      </c>
      <c r="D34" s="73">
        <v>534.20000000000005</v>
      </c>
      <c r="E34" s="72">
        <v>4169.22</v>
      </c>
      <c r="F34" s="76">
        <f>(D34-E34)/E34</f>
        <v>-0.87187051774672486</v>
      </c>
      <c r="G34" s="73">
        <v>78</v>
      </c>
      <c r="H34" s="72">
        <v>5</v>
      </c>
      <c r="I34" s="72">
        <f>G34/H34</f>
        <v>15.6</v>
      </c>
      <c r="J34" s="72">
        <v>2</v>
      </c>
      <c r="K34" s="72">
        <v>4</v>
      </c>
      <c r="L34" s="73">
        <v>37723</v>
      </c>
      <c r="M34" s="73">
        <v>5931</v>
      </c>
      <c r="N34" s="71">
        <v>44498</v>
      </c>
      <c r="O34" s="70" t="s">
        <v>43</v>
      </c>
      <c r="P34" s="67"/>
      <c r="Q34" s="79"/>
      <c r="R34" s="65"/>
      <c r="S34" s="65"/>
      <c r="T34" s="65"/>
      <c r="U34" s="65"/>
      <c r="V34" s="65"/>
      <c r="W34" s="2"/>
      <c r="X34" s="66"/>
      <c r="Y34" s="66"/>
      <c r="Z34" s="4"/>
    </row>
    <row r="35" spans="1:26" ht="25.2" customHeight="1">
      <c r="A35" s="45"/>
      <c r="B35" s="45"/>
      <c r="C35" s="56" t="s">
        <v>66</v>
      </c>
      <c r="D35" s="68">
        <f>SUM(D23:D34)</f>
        <v>218115.32000000004</v>
      </c>
      <c r="E35" s="68">
        <v>220519.97999999998</v>
      </c>
      <c r="F35" s="78">
        <f>(D35-E35)/E35</f>
        <v>-1.0904499447170026E-2</v>
      </c>
      <c r="G35" s="68">
        <f t="shared" ref="G35" si="4">SUM(G23:G34)</f>
        <v>36089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 t="s">
        <v>58</v>
      </c>
      <c r="C37" s="74" t="s">
        <v>171</v>
      </c>
      <c r="D37" s="73">
        <v>476.6</v>
      </c>
      <c r="E37" s="72" t="s">
        <v>36</v>
      </c>
      <c r="F37" s="72" t="s">
        <v>36</v>
      </c>
      <c r="G37" s="73">
        <v>105</v>
      </c>
      <c r="H37" s="72">
        <v>3</v>
      </c>
      <c r="I37" s="72">
        <f>G37/H37</f>
        <v>35</v>
      </c>
      <c r="J37" s="72">
        <v>3</v>
      </c>
      <c r="K37" s="72">
        <v>0</v>
      </c>
      <c r="L37" s="73">
        <v>477</v>
      </c>
      <c r="M37" s="73">
        <v>105</v>
      </c>
      <c r="N37" s="71" t="s">
        <v>60</v>
      </c>
      <c r="O37" s="70" t="s">
        <v>43</v>
      </c>
      <c r="P37" s="67"/>
      <c r="Q37" s="79"/>
      <c r="R37" s="65"/>
      <c r="S37" s="65"/>
      <c r="T37" s="65"/>
      <c r="U37" s="65"/>
      <c r="V37" s="65"/>
      <c r="W37" s="2"/>
      <c r="X37" s="66"/>
      <c r="Y37" s="66"/>
      <c r="Z37" s="4"/>
    </row>
    <row r="38" spans="1:26" ht="25.35" customHeight="1">
      <c r="A38" s="69">
        <v>22</v>
      </c>
      <c r="B38" s="83">
        <v>19</v>
      </c>
      <c r="C38" s="60" t="s">
        <v>305</v>
      </c>
      <c r="D38" s="73">
        <v>430</v>
      </c>
      <c r="E38" s="73">
        <v>448</v>
      </c>
      <c r="F38" s="76">
        <f>(D38-E38)/E38</f>
        <v>-4.0178571428571432E-2</v>
      </c>
      <c r="G38" s="73">
        <v>79</v>
      </c>
      <c r="H38" s="72" t="s">
        <v>36</v>
      </c>
      <c r="I38" s="72" t="s">
        <v>36</v>
      </c>
      <c r="J38" s="72">
        <v>1</v>
      </c>
      <c r="K38" s="72">
        <v>28</v>
      </c>
      <c r="L38" s="73">
        <v>16610.05</v>
      </c>
      <c r="M38" s="73">
        <v>2973</v>
      </c>
      <c r="N38" s="71">
        <v>44330</v>
      </c>
      <c r="O38" s="70" t="s">
        <v>82</v>
      </c>
      <c r="P38" s="67"/>
      <c r="Q38" s="79"/>
      <c r="R38" s="65"/>
      <c r="S38" s="65"/>
      <c r="T38" s="66"/>
      <c r="U38" s="66"/>
      <c r="V38" s="66"/>
      <c r="W38" s="66"/>
      <c r="X38" s="66"/>
      <c r="Y38" s="66"/>
      <c r="Z38" s="4"/>
    </row>
    <row r="39" spans="1:26" ht="25.35" customHeight="1">
      <c r="A39" s="69">
        <v>23</v>
      </c>
      <c r="B39" s="69" t="s">
        <v>34</v>
      </c>
      <c r="C39" s="74" t="s">
        <v>372</v>
      </c>
      <c r="D39" s="73">
        <v>675.6</v>
      </c>
      <c r="E39" s="72" t="s">
        <v>36</v>
      </c>
      <c r="F39" s="72" t="s">
        <v>36</v>
      </c>
      <c r="G39" s="73">
        <v>99</v>
      </c>
      <c r="H39" s="72" t="s">
        <v>36</v>
      </c>
      <c r="I39" s="72" t="s">
        <v>36</v>
      </c>
      <c r="J39" s="72" t="s">
        <v>36</v>
      </c>
      <c r="K39" s="72">
        <v>1</v>
      </c>
      <c r="L39" s="73">
        <v>675.6</v>
      </c>
      <c r="M39" s="73">
        <v>99</v>
      </c>
      <c r="N39" s="71">
        <v>44519</v>
      </c>
      <c r="O39" s="70" t="s">
        <v>215</v>
      </c>
      <c r="P39" s="67"/>
      <c r="Q39" s="79"/>
      <c r="R39" s="79"/>
      <c r="S39" s="79"/>
      <c r="T39" s="79"/>
      <c r="U39" s="80"/>
      <c r="V39" s="80"/>
      <c r="W39" s="66"/>
      <c r="X39" s="81"/>
      <c r="Y39" s="81"/>
      <c r="Z39" s="80"/>
    </row>
    <row r="40" spans="1:26" ht="25.35" customHeight="1">
      <c r="A40" s="69">
        <v>24</v>
      </c>
      <c r="B40" s="7">
        <v>26</v>
      </c>
      <c r="C40" s="74" t="s">
        <v>373</v>
      </c>
      <c r="D40" s="73">
        <v>401.6</v>
      </c>
      <c r="E40" s="72">
        <v>35.5</v>
      </c>
      <c r="F40" s="76">
        <f>(D40-E40)/E40</f>
        <v>10.312676056338029</v>
      </c>
      <c r="G40" s="73">
        <v>125</v>
      </c>
      <c r="H40" s="72">
        <v>7</v>
      </c>
      <c r="I40" s="72">
        <f>G40/H40</f>
        <v>17.857142857142858</v>
      </c>
      <c r="J40" s="72">
        <v>1</v>
      </c>
      <c r="K40" s="72" t="s">
        <v>36</v>
      </c>
      <c r="L40" s="73">
        <v>25436.959999999999</v>
      </c>
      <c r="M40" s="73">
        <v>5744</v>
      </c>
      <c r="N40" s="71">
        <v>44442</v>
      </c>
      <c r="O40" s="70" t="s">
        <v>101</v>
      </c>
      <c r="P40" s="67"/>
      <c r="Q40" s="79"/>
      <c r="R40" s="79"/>
      <c r="S40" s="79"/>
      <c r="T40" s="79"/>
      <c r="U40" s="80"/>
      <c r="V40" s="80"/>
      <c r="W40" s="81"/>
      <c r="X40" s="80"/>
      <c r="Y40" s="66"/>
      <c r="Z40" s="81"/>
    </row>
    <row r="41" spans="1:26" ht="25.35" customHeight="1">
      <c r="A41" s="69">
        <v>25</v>
      </c>
      <c r="B41" s="7">
        <v>25</v>
      </c>
      <c r="C41" s="74" t="s">
        <v>319</v>
      </c>
      <c r="D41" s="73">
        <v>40</v>
      </c>
      <c r="E41" s="72">
        <v>143</v>
      </c>
      <c r="F41" s="76">
        <f>(D41-E41)/E41</f>
        <v>-0.72027972027972031</v>
      </c>
      <c r="G41" s="73">
        <v>7</v>
      </c>
      <c r="H41" s="72">
        <v>4</v>
      </c>
      <c r="I41" s="72">
        <f>G41/H41</f>
        <v>1.75</v>
      </c>
      <c r="J41" s="72">
        <v>3</v>
      </c>
      <c r="K41" s="72">
        <v>3</v>
      </c>
      <c r="L41" s="73">
        <v>524.74</v>
      </c>
      <c r="M41" s="73">
        <v>105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24</v>
      </c>
      <c r="C42" s="74" t="s">
        <v>374</v>
      </c>
      <c r="D42" s="73">
        <v>14</v>
      </c>
      <c r="E42" s="73">
        <v>150</v>
      </c>
      <c r="F42" s="76">
        <f>(D42-E42)/E42</f>
        <v>-0.90666666666666662</v>
      </c>
      <c r="G42" s="73">
        <v>2</v>
      </c>
      <c r="H42" s="72" t="s">
        <v>36</v>
      </c>
      <c r="I42" s="72" t="s">
        <v>36</v>
      </c>
      <c r="J42" s="72">
        <v>1</v>
      </c>
      <c r="K42" s="72">
        <v>5</v>
      </c>
      <c r="L42" s="73">
        <v>1259.81</v>
      </c>
      <c r="M42" s="73">
        <v>238</v>
      </c>
      <c r="N42" s="71">
        <v>44484</v>
      </c>
      <c r="O42" s="70" t="s">
        <v>82</v>
      </c>
      <c r="P42" s="67"/>
      <c r="Q42" s="79"/>
      <c r="R42" s="79"/>
      <c r="S42" s="79"/>
      <c r="T42" s="79"/>
      <c r="U42" s="80"/>
      <c r="V42" s="80"/>
      <c r="W42" s="80"/>
      <c r="X42" s="81"/>
      <c r="Y42" s="81"/>
      <c r="Z42" s="66"/>
    </row>
    <row r="43" spans="1:26" ht="25.35" customHeight="1">
      <c r="A43" s="45"/>
      <c r="B43" s="45"/>
      <c r="C43" s="56" t="s">
        <v>124</v>
      </c>
      <c r="D43" s="68">
        <f>SUM(D35:D42)</f>
        <v>220153.12000000005</v>
      </c>
      <c r="E43" s="68">
        <v>221505.66999999998</v>
      </c>
      <c r="F43" s="78">
        <f>(D43-E43)/E43</f>
        <v>-6.1061642349829253E-3</v>
      </c>
      <c r="G43" s="68">
        <f t="shared" ref="G43" si="5">SUM(G35:G42)</f>
        <v>36506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33" customWidth="1"/>
    <col min="2" max="2" width="5.88671875" style="33" customWidth="1"/>
    <col min="3" max="3" width="29.44140625" style="33" customWidth="1"/>
    <col min="4" max="4" width="13.44140625" style="33" customWidth="1"/>
    <col min="5" max="5" width="14" style="33" customWidth="1"/>
    <col min="6" max="6" width="15.44140625" style="33" customWidth="1"/>
    <col min="7" max="7" width="12.109375" style="33" bestFit="1" customWidth="1"/>
    <col min="8" max="8" width="10.88671875" style="33" customWidth="1"/>
    <col min="9" max="9" width="12" style="33" customWidth="1"/>
    <col min="10" max="10" width="10.5546875" style="33" customWidth="1"/>
    <col min="11" max="11" width="12.109375" style="33" bestFit="1" customWidth="1"/>
    <col min="12" max="12" width="13.44140625" style="33" customWidth="1"/>
    <col min="13" max="13" width="13" style="33" customWidth="1"/>
    <col min="14" max="14" width="14" style="33" customWidth="1"/>
    <col min="15" max="15" width="15.44140625" style="33" customWidth="1"/>
    <col min="16" max="16" width="6.44140625" style="33" customWidth="1"/>
    <col min="17" max="17" width="8.44140625" style="33" customWidth="1"/>
    <col min="18" max="19" width="8.5546875" style="33" customWidth="1"/>
    <col min="20" max="20" width="13.88671875" style="33" customWidth="1"/>
    <col min="21" max="21" width="12.33203125" style="33" customWidth="1"/>
    <col min="22" max="22" width="11.88671875" style="33" bestFit="1" customWidth="1"/>
    <col min="23" max="23" width="14.88671875" style="33" customWidth="1"/>
    <col min="24" max="24" width="13.6640625" style="33" customWidth="1"/>
    <col min="25" max="25" width="12" style="33" bestFit="1" customWidth="1"/>
    <col min="26" max="26" width="12.5546875" style="33" bestFit="1" customWidth="1"/>
    <col min="27" max="16384" width="8.88671875" style="33"/>
  </cols>
  <sheetData>
    <row r="1" spans="1:27" ht="19.5" customHeight="1">
      <c r="A1" s="65"/>
      <c r="B1" s="65"/>
      <c r="C1" s="65"/>
      <c r="D1" s="65"/>
      <c r="E1" s="34" t="s">
        <v>375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376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368</v>
      </c>
      <c r="E6" s="36" t="s">
        <v>377</v>
      </c>
      <c r="F6" s="108"/>
      <c r="G6" s="108" t="s">
        <v>368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369</v>
      </c>
      <c r="E10" s="90" t="s">
        <v>378</v>
      </c>
      <c r="F10" s="108"/>
      <c r="G10" s="90" t="s">
        <v>369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66"/>
      <c r="Z12" s="2"/>
      <c r="AA12" s="65"/>
    </row>
    <row r="13" spans="1:27" ht="25.35" customHeight="1">
      <c r="A13" s="69">
        <v>1</v>
      </c>
      <c r="B13" s="83">
        <v>1</v>
      </c>
      <c r="C13" s="74" t="s">
        <v>342</v>
      </c>
      <c r="D13" s="73">
        <v>43279.05</v>
      </c>
      <c r="E13" s="72">
        <v>89720.57</v>
      </c>
      <c r="F13" s="76">
        <f>(D13-E13)/E13</f>
        <v>-0.51762399637006318</v>
      </c>
      <c r="G13" s="73">
        <v>6035</v>
      </c>
      <c r="H13" s="72">
        <v>252</v>
      </c>
      <c r="I13" s="72">
        <f>G13/H13</f>
        <v>23.948412698412699</v>
      </c>
      <c r="J13" s="72">
        <v>13</v>
      </c>
      <c r="K13" s="72">
        <v>2</v>
      </c>
      <c r="L13" s="73">
        <v>135456</v>
      </c>
      <c r="M13" s="73">
        <v>19092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66"/>
      <c r="X13" s="80"/>
      <c r="Y13" s="81"/>
      <c r="Z13" s="81"/>
      <c r="AA13" s="66"/>
    </row>
    <row r="14" spans="1:27" ht="25.35" customHeight="1">
      <c r="A14" s="69">
        <v>2</v>
      </c>
      <c r="B14" s="69" t="s">
        <v>34</v>
      </c>
      <c r="C14" s="74" t="s">
        <v>318</v>
      </c>
      <c r="D14" s="73">
        <v>27587</v>
      </c>
      <c r="E14" s="72" t="s">
        <v>36</v>
      </c>
      <c r="F14" s="72" t="s">
        <v>36</v>
      </c>
      <c r="G14" s="73">
        <v>5592</v>
      </c>
      <c r="H14" s="72" t="s">
        <v>36</v>
      </c>
      <c r="I14" s="72" t="s">
        <v>36</v>
      </c>
      <c r="J14" s="72">
        <v>19</v>
      </c>
      <c r="K14" s="72">
        <v>1</v>
      </c>
      <c r="L14" s="73">
        <v>28551</v>
      </c>
      <c r="M14" s="73">
        <v>5772</v>
      </c>
      <c r="N14" s="71">
        <v>44512</v>
      </c>
      <c r="O14" s="70" t="s">
        <v>47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5"/>
    </row>
    <row r="15" spans="1:27" ht="25.35" customHeight="1">
      <c r="A15" s="69">
        <v>3</v>
      </c>
      <c r="B15" s="69" t="s">
        <v>34</v>
      </c>
      <c r="C15" s="74" t="s">
        <v>93</v>
      </c>
      <c r="D15" s="73">
        <v>20522.849999999999</v>
      </c>
      <c r="E15" s="72" t="s">
        <v>36</v>
      </c>
      <c r="F15" s="72" t="s">
        <v>36</v>
      </c>
      <c r="G15" s="73">
        <v>3381</v>
      </c>
      <c r="H15" s="72">
        <v>163</v>
      </c>
      <c r="I15" s="72">
        <f t="shared" ref="I15:I22" si="0">G15/H15</f>
        <v>20.742331288343557</v>
      </c>
      <c r="J15" s="72">
        <v>18</v>
      </c>
      <c r="K15" s="72">
        <v>1</v>
      </c>
      <c r="L15" s="73">
        <v>21015</v>
      </c>
      <c r="M15" s="73">
        <v>3455</v>
      </c>
      <c r="N15" s="71">
        <v>44512</v>
      </c>
      <c r="O15" s="70" t="s">
        <v>84</v>
      </c>
      <c r="P15" s="67"/>
      <c r="Q15" s="79"/>
      <c r="R15" s="79"/>
      <c r="S15" s="79"/>
      <c r="T15" s="79"/>
      <c r="U15" s="80"/>
      <c r="V15" s="80"/>
      <c r="W15" s="80"/>
      <c r="X15" s="66"/>
      <c r="Y15" s="81"/>
      <c r="Z15" s="81"/>
      <c r="AA15" s="65"/>
    </row>
    <row r="16" spans="1:27" ht="25.35" customHeight="1">
      <c r="A16" s="69">
        <v>4</v>
      </c>
      <c r="B16" s="83">
        <v>3</v>
      </c>
      <c r="C16" s="74" t="s">
        <v>332</v>
      </c>
      <c r="D16" s="73">
        <v>17223.68</v>
      </c>
      <c r="E16" s="72">
        <v>25169.09</v>
      </c>
      <c r="F16" s="76">
        <f t="shared" ref="F16:F21" si="1">(D16-E16)/E16</f>
        <v>-0.31568125824175602</v>
      </c>
      <c r="G16" s="73">
        <v>2765</v>
      </c>
      <c r="H16" s="72">
        <v>94</v>
      </c>
      <c r="I16" s="72">
        <f t="shared" si="0"/>
        <v>29.414893617021278</v>
      </c>
      <c r="J16" s="72">
        <v>9</v>
      </c>
      <c r="K16" s="72">
        <v>5</v>
      </c>
      <c r="L16" s="73">
        <v>322589.90000000002</v>
      </c>
      <c r="M16" s="73">
        <v>46712</v>
      </c>
      <c r="N16" s="71">
        <v>44484</v>
      </c>
      <c r="O16" s="70" t="s">
        <v>142</v>
      </c>
      <c r="P16" s="67"/>
      <c r="Q16" s="79"/>
      <c r="R16" s="79"/>
      <c r="S16" s="79"/>
      <c r="T16" s="79"/>
      <c r="U16" s="80"/>
      <c r="V16" s="80"/>
      <c r="W16" s="80"/>
      <c r="X16" s="66"/>
      <c r="Y16" s="81"/>
      <c r="Z16" s="81"/>
      <c r="AA16" s="65"/>
    </row>
    <row r="17" spans="1:26" s="57" customFormat="1" ht="25.35" customHeight="1">
      <c r="A17" s="69">
        <v>5</v>
      </c>
      <c r="B17" s="83">
        <v>6</v>
      </c>
      <c r="C17" s="74" t="s">
        <v>265</v>
      </c>
      <c r="D17" s="73">
        <v>17139.48</v>
      </c>
      <c r="E17" s="72">
        <v>21124.2</v>
      </c>
      <c r="F17" s="76">
        <f t="shared" si="1"/>
        <v>-0.18863294231260833</v>
      </c>
      <c r="G17" s="73">
        <v>2638</v>
      </c>
      <c r="H17" s="72">
        <v>80</v>
      </c>
      <c r="I17" s="72">
        <f t="shared" si="0"/>
        <v>32.975000000000001</v>
      </c>
      <c r="J17" s="72">
        <v>9</v>
      </c>
      <c r="K17" s="72">
        <v>7</v>
      </c>
      <c r="L17" s="73">
        <v>398101</v>
      </c>
      <c r="M17" s="73">
        <v>58983</v>
      </c>
      <c r="N17" s="71">
        <v>44470</v>
      </c>
      <c r="O17" s="58" t="s">
        <v>37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</row>
    <row r="18" spans="1:26" s="57" customFormat="1" ht="25.35" customHeight="1">
      <c r="A18" s="69">
        <v>6</v>
      </c>
      <c r="B18" s="83">
        <v>4</v>
      </c>
      <c r="C18" s="74" t="s">
        <v>345</v>
      </c>
      <c r="D18" s="73">
        <v>16597.78</v>
      </c>
      <c r="E18" s="72">
        <v>25015.040000000001</v>
      </c>
      <c r="F18" s="76">
        <f t="shared" si="1"/>
        <v>-0.33648796883794718</v>
      </c>
      <c r="G18" s="73">
        <v>3173</v>
      </c>
      <c r="H18" s="72">
        <v>143</v>
      </c>
      <c r="I18" s="72">
        <f t="shared" si="0"/>
        <v>22.18881118881119</v>
      </c>
      <c r="J18" s="72">
        <v>10</v>
      </c>
      <c r="K18" s="72">
        <v>6</v>
      </c>
      <c r="L18" s="73">
        <v>238914</v>
      </c>
      <c r="M18" s="73">
        <v>47625</v>
      </c>
      <c r="N18" s="71">
        <v>44477</v>
      </c>
      <c r="O18" s="70" t="s">
        <v>37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s="57" customFormat="1" ht="25.35" customHeight="1">
      <c r="A19" s="69">
        <v>7</v>
      </c>
      <c r="B19" s="84">
        <v>2</v>
      </c>
      <c r="C19" s="74" t="s">
        <v>335</v>
      </c>
      <c r="D19" s="73">
        <v>14678</v>
      </c>
      <c r="E19" s="72">
        <v>28312.75</v>
      </c>
      <c r="F19" s="76">
        <f t="shared" si="1"/>
        <v>-0.48157632162188413</v>
      </c>
      <c r="G19" s="73">
        <v>2974</v>
      </c>
      <c r="H19" s="72">
        <v>144</v>
      </c>
      <c r="I19" s="72">
        <f t="shared" si="0"/>
        <v>20.652777777777779</v>
      </c>
      <c r="J19" s="72">
        <v>11</v>
      </c>
      <c r="K19" s="72">
        <v>3</v>
      </c>
      <c r="L19" s="73">
        <v>79524</v>
      </c>
      <c r="M19" s="73">
        <v>16648</v>
      </c>
      <c r="N19" s="71">
        <v>44498</v>
      </c>
      <c r="O19" s="70" t="s">
        <v>43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s="57" customFormat="1" ht="25.35" customHeight="1">
      <c r="A20" s="69">
        <v>8</v>
      </c>
      <c r="B20" s="84">
        <v>5</v>
      </c>
      <c r="C20" s="74" t="s">
        <v>297</v>
      </c>
      <c r="D20" s="73">
        <v>11380.15</v>
      </c>
      <c r="E20" s="72">
        <v>21970.82</v>
      </c>
      <c r="F20" s="76">
        <f t="shared" si="1"/>
        <v>-0.48203344253878555</v>
      </c>
      <c r="G20" s="73">
        <v>2370</v>
      </c>
      <c r="H20" s="72">
        <v>149</v>
      </c>
      <c r="I20" s="72">
        <f t="shared" si="0"/>
        <v>15.906040268456376</v>
      </c>
      <c r="J20" s="72">
        <v>14</v>
      </c>
      <c r="K20" s="72">
        <v>2</v>
      </c>
      <c r="L20" s="73">
        <v>34274.589999999997</v>
      </c>
      <c r="M20" s="73">
        <v>7243</v>
      </c>
      <c r="N20" s="71">
        <v>44505</v>
      </c>
      <c r="O20" s="58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83">
        <v>7</v>
      </c>
      <c r="C21" s="74" t="s">
        <v>193</v>
      </c>
      <c r="D21" s="73">
        <v>9724.9</v>
      </c>
      <c r="E21" s="72">
        <v>14122.76</v>
      </c>
      <c r="F21" s="76">
        <f t="shared" si="1"/>
        <v>-0.31140230379897416</v>
      </c>
      <c r="G21" s="73">
        <v>1551</v>
      </c>
      <c r="H21" s="72">
        <v>50</v>
      </c>
      <c r="I21" s="72">
        <f t="shared" si="0"/>
        <v>31.02</v>
      </c>
      <c r="J21" s="72">
        <v>7</v>
      </c>
      <c r="K21" s="72">
        <v>9</v>
      </c>
      <c r="L21" s="73">
        <v>439838.74</v>
      </c>
      <c r="M21" s="73">
        <v>65853</v>
      </c>
      <c r="N21" s="71">
        <v>44456</v>
      </c>
      <c r="O21" s="70" t="s">
        <v>56</v>
      </c>
      <c r="P21" s="67"/>
      <c r="Q21" s="65"/>
      <c r="R21" s="65"/>
      <c r="S21" s="65"/>
      <c r="T21" s="65"/>
      <c r="U21" s="65"/>
      <c r="V21" s="67"/>
      <c r="W21" s="2"/>
      <c r="X21" s="66"/>
      <c r="Y21" s="66"/>
      <c r="Z21" s="67"/>
    </row>
    <row r="22" spans="1:26" ht="25.35" customHeight="1">
      <c r="A22" s="69">
        <v>10</v>
      </c>
      <c r="B22" s="69" t="s">
        <v>34</v>
      </c>
      <c r="C22" s="74" t="s">
        <v>354</v>
      </c>
      <c r="D22" s="73">
        <v>9425.5</v>
      </c>
      <c r="E22" s="72" t="s">
        <v>36</v>
      </c>
      <c r="F22" s="72" t="s">
        <v>36</v>
      </c>
      <c r="G22" s="73">
        <v>1498</v>
      </c>
      <c r="H22" s="72">
        <v>61</v>
      </c>
      <c r="I22" s="72">
        <f t="shared" si="0"/>
        <v>24.557377049180328</v>
      </c>
      <c r="J22" s="72">
        <v>11</v>
      </c>
      <c r="K22" s="72">
        <v>1</v>
      </c>
      <c r="L22" s="73">
        <v>9425.5</v>
      </c>
      <c r="M22" s="73">
        <v>1498</v>
      </c>
      <c r="N22" s="71">
        <v>44512</v>
      </c>
      <c r="O22" s="70" t="s">
        <v>80</v>
      </c>
      <c r="P22" s="67"/>
      <c r="Q22" s="79"/>
      <c r="R22" s="65"/>
      <c r="S22" s="65"/>
      <c r="T22" s="65"/>
      <c r="U22" s="65"/>
      <c r="V22" s="65"/>
      <c r="W22" s="2"/>
      <c r="X22" s="4"/>
      <c r="Y22" s="66"/>
      <c r="Z22" s="4"/>
    </row>
    <row r="23" spans="1:26" ht="25.35" customHeight="1">
      <c r="A23" s="45"/>
      <c r="B23" s="45"/>
      <c r="C23" s="56" t="s">
        <v>52</v>
      </c>
      <c r="D23" s="68">
        <f>SUM(D13:D22)</f>
        <v>187558.38999999996</v>
      </c>
      <c r="E23" s="68">
        <v>256565.93000000002</v>
      </c>
      <c r="F23" s="78">
        <f t="shared" ref="F23" si="2">(D23-E23)/E23</f>
        <v>-0.26896610941289073</v>
      </c>
      <c r="G23" s="68">
        <f t="shared" ref="G23" si="3">SUM(G13:G22)</f>
        <v>31977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353</v>
      </c>
      <c r="D25" s="73">
        <v>6529.62</v>
      </c>
      <c r="E25" s="72">
        <v>12755.16</v>
      </c>
      <c r="F25" s="76">
        <f>(D25-E25)/E25</f>
        <v>-0.48808011816394309</v>
      </c>
      <c r="G25" s="73">
        <v>1336</v>
      </c>
      <c r="H25" s="72">
        <v>62</v>
      </c>
      <c r="I25" s="72">
        <f t="shared" ref="I25:I32" si="4">G25/H25</f>
        <v>21.548387096774192</v>
      </c>
      <c r="J25" s="72">
        <v>9</v>
      </c>
      <c r="K25" s="72">
        <v>9</v>
      </c>
      <c r="L25" s="73">
        <v>232927</v>
      </c>
      <c r="M25" s="73">
        <v>47549</v>
      </c>
      <c r="N25" s="71">
        <v>44456</v>
      </c>
      <c r="O25" s="70" t="s">
        <v>37</v>
      </c>
      <c r="P25" s="67"/>
      <c r="Q25" s="79"/>
      <c r="R25" s="79"/>
      <c r="S25" s="79"/>
      <c r="T25" s="65"/>
      <c r="U25" s="65"/>
      <c r="V25" s="65"/>
      <c r="W25" s="80"/>
      <c r="X25" s="66"/>
      <c r="Y25" s="81"/>
      <c r="Z25" s="81"/>
    </row>
    <row r="26" spans="1:26" s="57" customFormat="1" ht="25.35" customHeight="1">
      <c r="A26" s="69">
        <v>12</v>
      </c>
      <c r="B26" s="69" t="s">
        <v>34</v>
      </c>
      <c r="C26" s="74" t="s">
        <v>185</v>
      </c>
      <c r="D26" s="73">
        <v>6443.26</v>
      </c>
      <c r="E26" s="72" t="s">
        <v>36</v>
      </c>
      <c r="F26" s="72" t="s">
        <v>36</v>
      </c>
      <c r="G26" s="73">
        <v>1399</v>
      </c>
      <c r="H26" s="72">
        <v>101</v>
      </c>
      <c r="I26" s="72">
        <f t="shared" si="4"/>
        <v>13.851485148514852</v>
      </c>
      <c r="J26" s="72">
        <v>18</v>
      </c>
      <c r="K26" s="72">
        <v>1</v>
      </c>
      <c r="L26" s="73">
        <v>6953</v>
      </c>
      <c r="M26" s="73">
        <v>1539</v>
      </c>
      <c r="N26" s="71">
        <v>44512</v>
      </c>
      <c r="O26" s="70" t="s">
        <v>84</v>
      </c>
      <c r="P26" s="67"/>
      <c r="Q26" s="79"/>
      <c r="R26" s="79"/>
      <c r="S26" s="79"/>
      <c r="T26" s="79"/>
      <c r="U26" s="80"/>
      <c r="V26" s="80"/>
      <c r="W26" s="80"/>
      <c r="X26" s="66"/>
      <c r="Y26" s="81"/>
      <c r="Z26" s="81"/>
    </row>
    <row r="27" spans="1:26" ht="25.35" customHeight="1">
      <c r="A27" s="69">
        <v>13</v>
      </c>
      <c r="B27" s="85">
        <v>9</v>
      </c>
      <c r="C27" s="74" t="s">
        <v>187</v>
      </c>
      <c r="D27" s="73">
        <v>6282.94</v>
      </c>
      <c r="E27" s="72">
        <v>10196.799999999999</v>
      </c>
      <c r="F27" s="76">
        <f>(D27-E27)/E27</f>
        <v>-0.38383218264553587</v>
      </c>
      <c r="G27" s="73">
        <v>1112</v>
      </c>
      <c r="H27" s="72">
        <v>25</v>
      </c>
      <c r="I27" s="72">
        <f t="shared" si="4"/>
        <v>44.48</v>
      </c>
      <c r="J27" s="72">
        <v>6</v>
      </c>
      <c r="K27" s="72">
        <v>9</v>
      </c>
      <c r="L27" s="73">
        <v>114936</v>
      </c>
      <c r="M27" s="73">
        <v>20454</v>
      </c>
      <c r="N27" s="71">
        <v>44456</v>
      </c>
      <c r="O27" s="70" t="s">
        <v>182</v>
      </c>
      <c r="P27" s="67"/>
      <c r="Q27" s="79"/>
      <c r="R27" s="65"/>
      <c r="S27" s="65"/>
      <c r="T27" s="65"/>
      <c r="U27" s="65"/>
      <c r="V27" s="65"/>
      <c r="W27" s="2"/>
      <c r="X27" s="4"/>
      <c r="Y27" s="66"/>
      <c r="Z27" s="4"/>
    </row>
    <row r="28" spans="1:26" ht="25.35" customHeight="1">
      <c r="A28" s="69">
        <v>14</v>
      </c>
      <c r="B28" s="83">
        <v>10</v>
      </c>
      <c r="C28" s="74" t="s">
        <v>371</v>
      </c>
      <c r="D28" s="73">
        <v>4169.22</v>
      </c>
      <c r="E28" s="72">
        <v>8178.74</v>
      </c>
      <c r="F28" s="76">
        <f>(D28-E28)/E28</f>
        <v>-0.49023688245377645</v>
      </c>
      <c r="G28" s="73">
        <v>660</v>
      </c>
      <c r="H28" s="72">
        <v>26</v>
      </c>
      <c r="I28" s="72">
        <f t="shared" si="4"/>
        <v>25.384615384615383</v>
      </c>
      <c r="J28" s="72">
        <v>6</v>
      </c>
      <c r="K28" s="72">
        <v>3</v>
      </c>
      <c r="L28" s="73">
        <v>37189</v>
      </c>
      <c r="M28" s="73">
        <v>5853</v>
      </c>
      <c r="N28" s="71">
        <v>44498</v>
      </c>
      <c r="O28" s="70" t="s">
        <v>43</v>
      </c>
      <c r="P28" s="67"/>
      <c r="Q28" s="79"/>
      <c r="R28" s="65"/>
      <c r="S28" s="65"/>
      <c r="T28" s="65"/>
      <c r="U28" s="65"/>
      <c r="V28" s="65"/>
      <c r="W28" s="2"/>
      <c r="X28" s="66"/>
      <c r="Y28" s="66"/>
      <c r="Z28" s="4"/>
    </row>
    <row r="29" spans="1:26" ht="25.35" customHeight="1">
      <c r="A29" s="69">
        <v>15</v>
      </c>
      <c r="B29" s="83">
        <v>11</v>
      </c>
      <c r="C29" s="74" t="s">
        <v>379</v>
      </c>
      <c r="D29" s="73">
        <v>3141.73</v>
      </c>
      <c r="E29" s="72">
        <v>7035.37</v>
      </c>
      <c r="F29" s="76">
        <f>(D29-E29)/E29</f>
        <v>-0.55343784335436519</v>
      </c>
      <c r="G29" s="73">
        <v>465</v>
      </c>
      <c r="H29" s="72">
        <v>33</v>
      </c>
      <c r="I29" s="72">
        <f t="shared" si="4"/>
        <v>14.090909090909092</v>
      </c>
      <c r="J29" s="72">
        <v>7</v>
      </c>
      <c r="K29" s="72">
        <v>4</v>
      </c>
      <c r="L29" s="73">
        <v>55795</v>
      </c>
      <c r="M29" s="73">
        <v>8723</v>
      </c>
      <c r="N29" s="71">
        <v>44491</v>
      </c>
      <c r="O29" s="70" t="s">
        <v>37</v>
      </c>
      <c r="P29" s="67"/>
      <c r="Q29" s="79"/>
      <c r="R29" s="79"/>
      <c r="S29" s="65"/>
      <c r="T29" s="65"/>
      <c r="U29" s="67"/>
      <c r="V29" s="67"/>
      <c r="W29" s="2"/>
      <c r="X29" s="67"/>
      <c r="Y29" s="66"/>
      <c r="Z29" s="4"/>
    </row>
    <row r="30" spans="1:26" ht="25.35" customHeight="1">
      <c r="A30" s="69">
        <v>16</v>
      </c>
      <c r="B30" s="83">
        <v>12</v>
      </c>
      <c r="C30" s="74" t="s">
        <v>370</v>
      </c>
      <c r="D30" s="73">
        <v>2373.2600000000002</v>
      </c>
      <c r="E30" s="72">
        <v>3901.69</v>
      </c>
      <c r="F30" s="76">
        <f>(D30-E30)/E30</f>
        <v>-0.39173537620877102</v>
      </c>
      <c r="G30" s="73">
        <v>386</v>
      </c>
      <c r="H30" s="72">
        <v>27</v>
      </c>
      <c r="I30" s="72">
        <f t="shared" si="4"/>
        <v>14.296296296296296</v>
      </c>
      <c r="J30" s="72">
        <v>7</v>
      </c>
      <c r="K30" s="72">
        <v>4</v>
      </c>
      <c r="L30" s="73">
        <v>36746</v>
      </c>
      <c r="M30" s="73">
        <v>5883</v>
      </c>
      <c r="N30" s="71">
        <v>44491</v>
      </c>
      <c r="O30" s="70" t="s">
        <v>84</v>
      </c>
      <c r="P30" s="67"/>
      <c r="Q30" s="79"/>
      <c r="R30" s="65"/>
      <c r="S30" s="65"/>
      <c r="T30" s="65"/>
      <c r="U30" s="65"/>
      <c r="V30" s="65"/>
      <c r="W30" s="2"/>
      <c r="X30" s="66"/>
      <c r="Y30" s="66"/>
      <c r="Z30" s="4"/>
    </row>
    <row r="31" spans="1:26" ht="25.35" customHeight="1">
      <c r="A31" s="69">
        <v>17</v>
      </c>
      <c r="B31" s="83" t="s">
        <v>58</v>
      </c>
      <c r="C31" s="74" t="s">
        <v>326</v>
      </c>
      <c r="D31" s="73">
        <v>2370.11</v>
      </c>
      <c r="E31" s="72" t="s">
        <v>36</v>
      </c>
      <c r="F31" s="72" t="s">
        <v>36</v>
      </c>
      <c r="G31" s="73">
        <v>327</v>
      </c>
      <c r="H31" s="72">
        <v>8</v>
      </c>
      <c r="I31" s="72">
        <f t="shared" si="4"/>
        <v>40.875</v>
      </c>
      <c r="J31" s="72">
        <v>7</v>
      </c>
      <c r="K31" s="72">
        <v>0</v>
      </c>
      <c r="L31" s="73">
        <v>2370.11</v>
      </c>
      <c r="M31" s="73">
        <v>327</v>
      </c>
      <c r="N31" s="71" t="s">
        <v>60</v>
      </c>
      <c r="O31" s="70" t="s">
        <v>142</v>
      </c>
      <c r="P31" s="67"/>
      <c r="Q31" s="65"/>
      <c r="R31" s="65"/>
      <c r="S31" s="65"/>
      <c r="T31" s="65"/>
      <c r="U31" s="65"/>
      <c r="V31" s="65"/>
      <c r="W31" s="2"/>
      <c r="X31" s="4"/>
      <c r="Y31" s="66"/>
      <c r="Z31" s="4"/>
    </row>
    <row r="32" spans="1:26" s="57" customFormat="1" ht="25.35" customHeight="1">
      <c r="A32" s="69">
        <v>18</v>
      </c>
      <c r="B32" s="83">
        <v>13</v>
      </c>
      <c r="C32" s="74" t="s">
        <v>380</v>
      </c>
      <c r="D32" s="73">
        <v>799.45</v>
      </c>
      <c r="E32" s="72">
        <v>1641.72</v>
      </c>
      <c r="F32" s="76">
        <f>(D32-E32)/E32</f>
        <v>-0.51304120069195724</v>
      </c>
      <c r="G32" s="73">
        <v>132</v>
      </c>
      <c r="H32" s="72">
        <v>5</v>
      </c>
      <c r="I32" s="72">
        <f t="shared" si="4"/>
        <v>26.4</v>
      </c>
      <c r="J32" s="72">
        <v>1</v>
      </c>
      <c r="K32" s="72">
        <v>5</v>
      </c>
      <c r="L32" s="73">
        <v>30365</v>
      </c>
      <c r="M32" s="73">
        <v>4888</v>
      </c>
      <c r="N32" s="71">
        <v>44484</v>
      </c>
      <c r="O32" s="70" t="s">
        <v>43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</row>
    <row r="33" spans="1:26" s="57" customFormat="1" ht="25.35" customHeight="1">
      <c r="A33" s="69">
        <v>19</v>
      </c>
      <c r="B33" s="83">
        <v>21</v>
      </c>
      <c r="C33" s="60" t="s">
        <v>305</v>
      </c>
      <c r="D33" s="73">
        <v>448</v>
      </c>
      <c r="E33" s="73">
        <v>262</v>
      </c>
      <c r="F33" s="76">
        <f>(D33-E33)/E33</f>
        <v>0.70992366412213737</v>
      </c>
      <c r="G33" s="73">
        <v>76</v>
      </c>
      <c r="H33" s="72" t="s">
        <v>36</v>
      </c>
      <c r="I33" s="72" t="s">
        <v>36</v>
      </c>
      <c r="J33" s="72">
        <v>1</v>
      </c>
      <c r="K33" s="72">
        <v>27</v>
      </c>
      <c r="L33" s="73">
        <v>16180.05</v>
      </c>
      <c r="M33" s="73">
        <v>2894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s="57" customFormat="1" ht="25.35" customHeight="1">
      <c r="A34" s="69">
        <v>20</v>
      </c>
      <c r="B34" s="83">
        <v>20</v>
      </c>
      <c r="C34" s="74" t="s">
        <v>364</v>
      </c>
      <c r="D34" s="73">
        <v>404</v>
      </c>
      <c r="E34" s="72">
        <v>339</v>
      </c>
      <c r="F34" s="76">
        <f>(D34-E34)/E34</f>
        <v>0.19174041297935104</v>
      </c>
      <c r="G34" s="73">
        <v>65</v>
      </c>
      <c r="H34" s="72">
        <v>10</v>
      </c>
      <c r="I34" s="72">
        <f>G34/H34</f>
        <v>6.5</v>
      </c>
      <c r="J34" s="72">
        <v>4</v>
      </c>
      <c r="K34" s="72">
        <v>3</v>
      </c>
      <c r="L34" s="73">
        <v>2501.75</v>
      </c>
      <c r="M34" s="73">
        <v>442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81"/>
      <c r="X34" s="66"/>
      <c r="Y34" s="81"/>
      <c r="Z34" s="80"/>
    </row>
    <row r="35" spans="1:26" ht="25.2" customHeight="1">
      <c r="A35" s="45"/>
      <c r="B35" s="45"/>
      <c r="C35" s="56" t="s">
        <v>66</v>
      </c>
      <c r="D35" s="68">
        <f>SUM(D23:D34)</f>
        <v>220519.97999999998</v>
      </c>
      <c r="E35" s="68">
        <v>273340.71000000002</v>
      </c>
      <c r="F35" s="78">
        <f>(D35-E35)/E35</f>
        <v>-0.19324135801066747</v>
      </c>
      <c r="G35" s="68">
        <f t="shared" ref="G35" si="5">SUM(G23:G34)</f>
        <v>37935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16</v>
      </c>
      <c r="C37" s="74" t="s">
        <v>355</v>
      </c>
      <c r="D37" s="73">
        <v>313.59000000000003</v>
      </c>
      <c r="E37" s="72">
        <v>623.6</v>
      </c>
      <c r="F37" s="76">
        <f>(D37-E37)/E37</f>
        <v>-0.49712957023733156</v>
      </c>
      <c r="G37" s="73">
        <v>54</v>
      </c>
      <c r="H37" s="72">
        <v>6</v>
      </c>
      <c r="I37" s="72">
        <f>G37/H37</f>
        <v>9</v>
      </c>
      <c r="J37" s="72">
        <v>2</v>
      </c>
      <c r="K37" s="72">
        <v>4</v>
      </c>
      <c r="L37" s="73">
        <v>11517.48</v>
      </c>
      <c r="M37" s="73">
        <v>1868</v>
      </c>
      <c r="N37" s="71">
        <v>44491</v>
      </c>
      <c r="O37" s="70" t="s">
        <v>50</v>
      </c>
      <c r="P37" s="67"/>
      <c r="Q37" s="79"/>
      <c r="R37" s="65"/>
      <c r="S37" s="65"/>
      <c r="T37" s="65"/>
      <c r="U37" s="65"/>
      <c r="V37" s="65"/>
      <c r="W37" s="2"/>
      <c r="X37" s="65"/>
      <c r="Y37" s="66"/>
      <c r="Z37" s="4"/>
    </row>
    <row r="38" spans="1:26" s="57" customFormat="1" ht="25.35" customHeight="1">
      <c r="A38" s="69">
        <v>22</v>
      </c>
      <c r="B38" s="84">
        <v>15</v>
      </c>
      <c r="C38" s="74" t="s">
        <v>254</v>
      </c>
      <c r="D38" s="73">
        <v>160.5</v>
      </c>
      <c r="E38" s="72">
        <v>859.2</v>
      </c>
      <c r="F38" s="76">
        <f>(D38-E38)/E38</f>
        <v>-0.81319832402234637</v>
      </c>
      <c r="G38" s="73">
        <v>69</v>
      </c>
      <c r="H38" s="72">
        <v>3</v>
      </c>
      <c r="I38" s="72">
        <f>G38/H38</f>
        <v>23</v>
      </c>
      <c r="J38" s="72">
        <v>2</v>
      </c>
      <c r="K38" s="72">
        <v>6</v>
      </c>
      <c r="L38" s="73">
        <v>14058.98</v>
      </c>
      <c r="M38" s="73">
        <v>2581</v>
      </c>
      <c r="N38" s="71">
        <v>44477</v>
      </c>
      <c r="O38" s="70" t="s">
        <v>50</v>
      </c>
      <c r="P38" s="67"/>
      <c r="Q38" s="79"/>
      <c r="R38" s="65"/>
      <c r="S38" s="65"/>
      <c r="T38" s="65"/>
      <c r="U38" s="65"/>
      <c r="V38" s="65"/>
      <c r="W38" s="2"/>
      <c r="X38" s="65"/>
      <c r="Y38" s="66"/>
      <c r="Z38" s="4"/>
    </row>
    <row r="39" spans="1:26" ht="25.35" customHeight="1">
      <c r="A39" s="69">
        <v>23</v>
      </c>
      <c r="B39" s="75" t="s">
        <v>36</v>
      </c>
      <c r="C39" s="74" t="s">
        <v>63</v>
      </c>
      <c r="D39" s="73">
        <v>153.1</v>
      </c>
      <c r="E39" s="72" t="s">
        <v>36</v>
      </c>
      <c r="F39" s="72" t="s">
        <v>36</v>
      </c>
      <c r="G39" s="73">
        <v>50</v>
      </c>
      <c r="H39" s="72">
        <v>1</v>
      </c>
      <c r="I39" s="72">
        <f>G39/H39</f>
        <v>50</v>
      </c>
      <c r="J39" s="72">
        <v>1</v>
      </c>
      <c r="K39" s="72">
        <v>7</v>
      </c>
      <c r="L39" s="73">
        <v>45319.96</v>
      </c>
      <c r="M39" s="73">
        <v>9563</v>
      </c>
      <c r="N39" s="71">
        <v>44470</v>
      </c>
      <c r="O39" s="70" t="s">
        <v>41</v>
      </c>
      <c r="P39" s="67"/>
      <c r="Q39" s="79"/>
      <c r="R39" s="65"/>
      <c r="S39" s="65"/>
      <c r="T39" s="65"/>
      <c r="U39" s="65"/>
      <c r="V39" s="65"/>
      <c r="W39" s="2"/>
      <c r="X39" s="65"/>
      <c r="Y39" s="65"/>
      <c r="Z39" s="4"/>
    </row>
    <row r="40" spans="1:26" ht="25.35" customHeight="1">
      <c r="A40" s="69">
        <v>24</v>
      </c>
      <c r="B40" s="83">
        <v>25</v>
      </c>
      <c r="C40" s="74" t="s">
        <v>374</v>
      </c>
      <c r="D40" s="73">
        <v>150</v>
      </c>
      <c r="E40" s="72">
        <v>95</v>
      </c>
      <c r="F40" s="76">
        <f>(D40-E40)/E40</f>
        <v>0.57894736842105265</v>
      </c>
      <c r="G40" s="73">
        <v>25</v>
      </c>
      <c r="H40" s="72" t="s">
        <v>36</v>
      </c>
      <c r="I40" s="72" t="s">
        <v>36</v>
      </c>
      <c r="J40" s="72">
        <v>1</v>
      </c>
      <c r="K40" s="72">
        <v>5</v>
      </c>
      <c r="L40" s="73">
        <v>1245.81</v>
      </c>
      <c r="M40" s="73">
        <v>236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0"/>
      <c r="X40" s="81"/>
      <c r="Y40" s="81"/>
      <c r="Z40" s="66"/>
    </row>
    <row r="41" spans="1:26" ht="25.35" customHeight="1">
      <c r="A41" s="69">
        <v>25</v>
      </c>
      <c r="B41" s="72" t="s">
        <v>36</v>
      </c>
      <c r="C41" s="74" t="s">
        <v>319</v>
      </c>
      <c r="D41" s="73">
        <v>143</v>
      </c>
      <c r="E41" s="72" t="s">
        <v>36</v>
      </c>
      <c r="F41" s="72" t="s">
        <v>36</v>
      </c>
      <c r="G41" s="73">
        <v>32</v>
      </c>
      <c r="H41" s="72">
        <v>12</v>
      </c>
      <c r="I41" s="72">
        <f>G41/H41</f>
        <v>2.6666666666666665</v>
      </c>
      <c r="J41" s="72">
        <v>5</v>
      </c>
      <c r="K41" s="72">
        <v>2</v>
      </c>
      <c r="L41" s="73">
        <v>484.74</v>
      </c>
      <c r="M41" s="73">
        <v>98</v>
      </c>
      <c r="N41" s="71">
        <v>44505</v>
      </c>
      <c r="O41" s="70" t="s">
        <v>320</v>
      </c>
      <c r="P41" s="67"/>
      <c r="Q41" s="79"/>
      <c r="R41" s="79"/>
      <c r="S41" s="79"/>
      <c r="T41" s="79"/>
      <c r="U41" s="80"/>
      <c r="V41" s="80"/>
      <c r="W41" s="81"/>
      <c r="X41" s="66"/>
      <c r="Y41" s="80"/>
      <c r="Z41" s="81"/>
    </row>
    <row r="42" spans="1:26" ht="25.35" customHeight="1">
      <c r="A42" s="69">
        <v>26</v>
      </c>
      <c r="B42" s="72" t="s">
        <v>36</v>
      </c>
      <c r="C42" s="74" t="s">
        <v>373</v>
      </c>
      <c r="D42" s="73">
        <v>35.5</v>
      </c>
      <c r="E42" s="72" t="s">
        <v>36</v>
      </c>
      <c r="F42" s="72" t="s">
        <v>36</v>
      </c>
      <c r="G42" s="73">
        <v>116</v>
      </c>
      <c r="H42" s="72">
        <v>4</v>
      </c>
      <c r="I42" s="72">
        <f>G42/H42</f>
        <v>29</v>
      </c>
      <c r="J42" s="72">
        <v>1</v>
      </c>
      <c r="K42" s="72" t="s">
        <v>36</v>
      </c>
      <c r="L42" s="73">
        <v>25035.360000000001</v>
      </c>
      <c r="M42" s="73">
        <v>5619</v>
      </c>
      <c r="N42" s="71">
        <v>44442</v>
      </c>
      <c r="O42" s="70" t="s">
        <v>101</v>
      </c>
      <c r="P42" s="67"/>
      <c r="Q42" s="79"/>
      <c r="R42" s="79"/>
      <c r="S42" s="79"/>
      <c r="T42" s="79"/>
      <c r="U42" s="80"/>
      <c r="V42" s="80"/>
      <c r="W42" s="81"/>
      <c r="X42" s="66"/>
      <c r="Y42" s="80"/>
      <c r="Z42" s="81"/>
    </row>
    <row r="43" spans="1:26" ht="25.35" customHeight="1">
      <c r="A43" s="69">
        <v>27</v>
      </c>
      <c r="B43" s="72" t="s">
        <v>36</v>
      </c>
      <c r="C43" s="61" t="s">
        <v>333</v>
      </c>
      <c r="D43" s="73">
        <v>30</v>
      </c>
      <c r="E43" s="72" t="s">
        <v>36</v>
      </c>
      <c r="F43" s="72" t="s">
        <v>36</v>
      </c>
      <c r="G43" s="73">
        <v>6</v>
      </c>
      <c r="H43" s="72">
        <v>1</v>
      </c>
      <c r="I43" s="72">
        <f>G43/H43</f>
        <v>6</v>
      </c>
      <c r="J43" s="72">
        <v>1</v>
      </c>
      <c r="K43" s="72" t="s">
        <v>36</v>
      </c>
      <c r="L43" s="73">
        <v>48977.85</v>
      </c>
      <c r="M43" s="73">
        <v>11022</v>
      </c>
      <c r="N43" s="71">
        <v>44372</v>
      </c>
      <c r="O43" s="70" t="s">
        <v>50</v>
      </c>
      <c r="P43" s="67"/>
      <c r="Q43" s="79"/>
      <c r="R43" s="79"/>
      <c r="S43" s="79"/>
      <c r="T43" s="79"/>
      <c r="U43" s="80"/>
      <c r="V43" s="80"/>
      <c r="W43" s="80"/>
      <c r="X43" s="81"/>
      <c r="Y43" s="81"/>
      <c r="Z43" s="66"/>
    </row>
    <row r="44" spans="1:26" ht="25.35" customHeight="1">
      <c r="A44" s="45"/>
      <c r="B44" s="45"/>
      <c r="C44" s="56" t="s">
        <v>381</v>
      </c>
      <c r="D44" s="68">
        <f>SUM(D35:D43)</f>
        <v>221505.66999999998</v>
      </c>
      <c r="E44" s="68">
        <v>274271.26</v>
      </c>
      <c r="F44" s="78">
        <f t="shared" ref="F44" si="6">(D44-E44)/E44</f>
        <v>-0.19238468514710591</v>
      </c>
      <c r="G44" s="68">
        <f t="shared" ref="G44" si="7">SUM(G35:G43)</f>
        <v>38287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59" spans="16:18">
      <c r="P59" s="65"/>
      <c r="Q59" s="65"/>
      <c r="R59" s="67"/>
    </row>
    <row r="62" spans="16:18">
      <c r="P62" s="67"/>
      <c r="Q62" s="65"/>
      <c r="R62" s="65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3" sqref="A33:XFD33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4.88671875" style="27" customWidth="1"/>
    <col min="25" max="25" width="12.5546875" style="27" bestFit="1" customWidth="1"/>
    <col min="26" max="26" width="12" style="27" bestFit="1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382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1.6">
      <c r="A6" s="105"/>
      <c r="B6" s="105"/>
      <c r="C6" s="108"/>
      <c r="D6" s="36" t="s">
        <v>377</v>
      </c>
      <c r="E6" s="36" t="s">
        <v>384</v>
      </c>
      <c r="F6" s="108"/>
      <c r="G6" s="36" t="s">
        <v>377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378</v>
      </c>
      <c r="E10" s="90" t="s">
        <v>385</v>
      </c>
      <c r="F10" s="108"/>
      <c r="G10" s="90" t="s">
        <v>378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342</v>
      </c>
      <c r="D13" s="73">
        <v>89720.57</v>
      </c>
      <c r="E13" s="72" t="s">
        <v>36</v>
      </c>
      <c r="F13" s="72" t="s">
        <v>36</v>
      </c>
      <c r="G13" s="73">
        <v>12672</v>
      </c>
      <c r="H13" s="72">
        <v>302</v>
      </c>
      <c r="I13" s="72">
        <f t="shared" ref="I13:I22" si="0">G13/H13</f>
        <v>41.960264900662253</v>
      </c>
      <c r="J13" s="72">
        <v>15</v>
      </c>
      <c r="K13" s="72">
        <v>1</v>
      </c>
      <c r="L13" s="73">
        <v>92177</v>
      </c>
      <c r="M13" s="73">
        <v>13057</v>
      </c>
      <c r="N13" s="71">
        <v>44505</v>
      </c>
      <c r="O13" s="70" t="s">
        <v>43</v>
      </c>
      <c r="P13" s="67"/>
      <c r="Q13" s="79"/>
      <c r="R13" s="79"/>
      <c r="S13" s="79"/>
      <c r="T13" s="79"/>
      <c r="U13" s="80"/>
      <c r="V13" s="80"/>
      <c r="W13" s="80"/>
      <c r="X13" s="66"/>
      <c r="Y13" s="81"/>
      <c r="Z13" s="81"/>
      <c r="AA13" s="66"/>
    </row>
    <row r="14" spans="1:27" ht="25.35" customHeight="1">
      <c r="A14" s="69">
        <v>2</v>
      </c>
      <c r="B14" s="69">
        <v>3</v>
      </c>
      <c r="C14" s="74" t="s">
        <v>335</v>
      </c>
      <c r="D14" s="73">
        <v>28312.75</v>
      </c>
      <c r="E14" s="72">
        <v>36017.440000000002</v>
      </c>
      <c r="F14" s="76">
        <f>(D14-E14)/E14</f>
        <v>-0.2139155364734418</v>
      </c>
      <c r="G14" s="73">
        <v>6089</v>
      </c>
      <c r="H14" s="72">
        <v>212</v>
      </c>
      <c r="I14" s="72">
        <f t="shared" si="0"/>
        <v>28.721698113207548</v>
      </c>
      <c r="J14" s="72">
        <v>18</v>
      </c>
      <c r="K14" s="72">
        <v>2</v>
      </c>
      <c r="L14" s="73">
        <v>64846</v>
      </c>
      <c r="M14" s="73">
        <v>13674</v>
      </c>
      <c r="N14" s="71">
        <v>44498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66"/>
      <c r="Z14" s="80"/>
      <c r="AA14" s="65"/>
    </row>
    <row r="15" spans="1:27" ht="25.35" customHeight="1">
      <c r="A15" s="69">
        <v>3</v>
      </c>
      <c r="B15" s="69">
        <v>1</v>
      </c>
      <c r="C15" s="74" t="s">
        <v>332</v>
      </c>
      <c r="D15" s="73">
        <v>25169.09</v>
      </c>
      <c r="E15" s="72">
        <v>54603.08</v>
      </c>
      <c r="F15" s="76">
        <f>(D15-E15)/E15</f>
        <v>-0.53905365777901171</v>
      </c>
      <c r="G15" s="73">
        <v>4003</v>
      </c>
      <c r="H15" s="72">
        <v>127</v>
      </c>
      <c r="I15" s="72">
        <f t="shared" si="0"/>
        <v>31.519685039370078</v>
      </c>
      <c r="J15" s="72">
        <v>9</v>
      </c>
      <c r="K15" s="72">
        <v>4</v>
      </c>
      <c r="L15" s="73">
        <v>305366.21999999997</v>
      </c>
      <c r="M15" s="73">
        <v>43947</v>
      </c>
      <c r="N15" s="71">
        <v>44484</v>
      </c>
      <c r="O15" s="70" t="s">
        <v>142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>
        <v>2</v>
      </c>
      <c r="C16" s="74" t="s">
        <v>345</v>
      </c>
      <c r="D16" s="73">
        <v>25015.040000000001</v>
      </c>
      <c r="E16" s="72">
        <v>37746.03</v>
      </c>
      <c r="F16" s="76">
        <f>(D16-E16)/E16</f>
        <v>-0.33728023847805977</v>
      </c>
      <c r="G16" s="73">
        <v>5013</v>
      </c>
      <c r="H16" s="72">
        <v>174</v>
      </c>
      <c r="I16" s="72">
        <f t="shared" si="0"/>
        <v>28.810344827586206</v>
      </c>
      <c r="J16" s="72">
        <v>9</v>
      </c>
      <c r="K16" s="72">
        <v>5</v>
      </c>
      <c r="L16" s="73">
        <v>222317</v>
      </c>
      <c r="M16" s="73">
        <v>44452</v>
      </c>
      <c r="N16" s="71">
        <v>44477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297</v>
      </c>
      <c r="D17" s="73">
        <v>21970.82</v>
      </c>
      <c r="E17" s="72" t="s">
        <v>36</v>
      </c>
      <c r="F17" s="72" t="s">
        <v>36</v>
      </c>
      <c r="G17" s="73">
        <v>4703</v>
      </c>
      <c r="H17" s="72">
        <v>235</v>
      </c>
      <c r="I17" s="72">
        <f t="shared" si="0"/>
        <v>20.01276595744681</v>
      </c>
      <c r="J17" s="72">
        <v>17</v>
      </c>
      <c r="K17" s="72">
        <v>1</v>
      </c>
      <c r="L17" s="73">
        <v>22873.439999999999</v>
      </c>
      <c r="M17" s="73">
        <v>4867</v>
      </c>
      <c r="N17" s="71">
        <v>44505</v>
      </c>
      <c r="O17" s="70" t="s">
        <v>41</v>
      </c>
      <c r="P17" s="67"/>
      <c r="Q17" s="65"/>
      <c r="R17" s="65"/>
      <c r="S17" s="65"/>
      <c r="T17" s="65"/>
      <c r="U17" s="65"/>
      <c r="V17" s="67"/>
      <c r="W17" s="66"/>
      <c r="X17" s="2"/>
      <c r="Y17" s="67"/>
      <c r="Z17" s="66"/>
    </row>
    <row r="18" spans="1:26" ht="25.35" customHeight="1">
      <c r="A18" s="69">
        <v>6</v>
      </c>
      <c r="B18" s="69">
        <v>4</v>
      </c>
      <c r="C18" s="74" t="s">
        <v>265</v>
      </c>
      <c r="D18" s="73">
        <v>21124.2</v>
      </c>
      <c r="E18" s="72">
        <v>34519.97</v>
      </c>
      <c r="F18" s="76">
        <f>(D18-E18)/E18</f>
        <v>-0.38805856436144065</v>
      </c>
      <c r="G18" s="73">
        <v>3233</v>
      </c>
      <c r="H18" s="72">
        <v>115</v>
      </c>
      <c r="I18" s="72">
        <f t="shared" si="0"/>
        <v>28.11304347826087</v>
      </c>
      <c r="J18" s="72">
        <v>9</v>
      </c>
      <c r="K18" s="72">
        <v>6</v>
      </c>
      <c r="L18" s="73">
        <v>380961</v>
      </c>
      <c r="M18" s="73">
        <v>56345</v>
      </c>
      <c r="N18" s="71">
        <v>44470</v>
      </c>
      <c r="O18" s="70" t="s">
        <v>37</v>
      </c>
      <c r="P18" s="67"/>
      <c r="Q18" s="65"/>
      <c r="R18" s="65"/>
      <c r="S18" s="65"/>
      <c r="T18" s="65"/>
      <c r="U18" s="65"/>
      <c r="V18" s="65"/>
      <c r="W18" s="65"/>
      <c r="X18" s="2"/>
      <c r="Y18" s="4"/>
      <c r="Z18" s="66"/>
    </row>
    <row r="19" spans="1:26" ht="25.35" customHeight="1">
      <c r="A19" s="69">
        <v>7</v>
      </c>
      <c r="B19" s="69">
        <v>6</v>
      </c>
      <c r="C19" s="74" t="s">
        <v>193</v>
      </c>
      <c r="D19" s="73">
        <v>14122.76</v>
      </c>
      <c r="E19" s="72">
        <v>24493.88</v>
      </c>
      <c r="F19" s="76">
        <f>(D19-E19)/E19</f>
        <v>-0.42341678819362227</v>
      </c>
      <c r="G19" s="73">
        <v>2213</v>
      </c>
      <c r="H19" s="72">
        <v>61</v>
      </c>
      <c r="I19" s="72">
        <f t="shared" si="0"/>
        <v>36.278688524590166</v>
      </c>
      <c r="J19" s="72">
        <v>6</v>
      </c>
      <c r="K19" s="72">
        <v>8</v>
      </c>
      <c r="L19" s="73">
        <v>430113.84</v>
      </c>
      <c r="M19" s="73">
        <v>64302</v>
      </c>
      <c r="N19" s="71">
        <v>44456</v>
      </c>
      <c r="O19" s="70" t="s">
        <v>56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8</v>
      </c>
      <c r="C20" s="74" t="s">
        <v>353</v>
      </c>
      <c r="D20" s="73">
        <v>12755.16</v>
      </c>
      <c r="E20" s="72">
        <v>15754.66</v>
      </c>
      <c r="F20" s="76">
        <f>(D20-E20)/E20</f>
        <v>-0.1903881137390461</v>
      </c>
      <c r="G20" s="73">
        <v>2682</v>
      </c>
      <c r="H20" s="72">
        <v>92</v>
      </c>
      <c r="I20" s="72">
        <f t="shared" si="0"/>
        <v>29.152173913043477</v>
      </c>
      <c r="J20" s="72">
        <v>10</v>
      </c>
      <c r="K20" s="72">
        <v>8</v>
      </c>
      <c r="L20" s="73">
        <v>226397</v>
      </c>
      <c r="M20" s="73">
        <v>46213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2"/>
      <c r="Y20" s="4"/>
      <c r="Z20" s="66"/>
    </row>
    <row r="21" spans="1:26" ht="25.35" customHeight="1">
      <c r="A21" s="69">
        <v>9</v>
      </c>
      <c r="B21" s="75" t="s">
        <v>36</v>
      </c>
      <c r="C21" s="74" t="s">
        <v>187</v>
      </c>
      <c r="D21" s="73">
        <v>10196.799999999999</v>
      </c>
      <c r="E21" s="72" t="s">
        <v>36</v>
      </c>
      <c r="F21" s="72" t="s">
        <v>36</v>
      </c>
      <c r="G21" s="73">
        <v>1783</v>
      </c>
      <c r="H21" s="72">
        <v>48</v>
      </c>
      <c r="I21" s="72">
        <f t="shared" si="0"/>
        <v>37.145833333333336</v>
      </c>
      <c r="J21" s="72">
        <v>6</v>
      </c>
      <c r="K21" s="72">
        <v>8</v>
      </c>
      <c r="L21" s="73">
        <v>108653</v>
      </c>
      <c r="M21" s="73">
        <v>19342</v>
      </c>
      <c r="N21" s="71">
        <v>44456</v>
      </c>
      <c r="O21" s="70" t="s">
        <v>182</v>
      </c>
      <c r="P21" s="67"/>
      <c r="Q21" s="79"/>
      <c r="R21" s="65"/>
      <c r="S21" s="65"/>
      <c r="T21" s="65"/>
      <c r="U21" s="65"/>
      <c r="V21" s="65"/>
      <c r="W21" s="66"/>
      <c r="X21" s="2"/>
      <c r="Y21" s="4"/>
      <c r="Z21" s="66"/>
    </row>
    <row r="22" spans="1:26" ht="25.35" customHeight="1">
      <c r="A22" s="69">
        <v>10</v>
      </c>
      <c r="B22" s="69">
        <v>5</v>
      </c>
      <c r="C22" s="74" t="s">
        <v>371</v>
      </c>
      <c r="D22" s="73">
        <v>8178.74</v>
      </c>
      <c r="E22" s="72">
        <v>24841.22</v>
      </c>
      <c r="F22" s="76">
        <f>(D22-E22)/E22</f>
        <v>-0.67075932663532634</v>
      </c>
      <c r="G22" s="73">
        <v>1294</v>
      </c>
      <c r="H22" s="72">
        <v>66</v>
      </c>
      <c r="I22" s="72">
        <f t="shared" si="0"/>
        <v>19.606060606060606</v>
      </c>
      <c r="J22" s="72">
        <v>11</v>
      </c>
      <c r="K22" s="72">
        <v>2</v>
      </c>
      <c r="L22" s="73">
        <v>33020</v>
      </c>
      <c r="M22" s="73">
        <v>5193</v>
      </c>
      <c r="N22" s="71">
        <v>44498</v>
      </c>
      <c r="O22" s="70" t="s">
        <v>43</v>
      </c>
      <c r="P22" s="67"/>
      <c r="Q22" s="79"/>
      <c r="R22" s="79"/>
      <c r="S22" s="65"/>
      <c r="T22" s="65"/>
      <c r="U22" s="67"/>
      <c r="V22" s="67"/>
      <c r="W22" s="67"/>
      <c r="X22" s="2"/>
      <c r="Y22" s="4"/>
      <c r="Z22" s="66"/>
    </row>
    <row r="23" spans="1:26" ht="25.35" customHeight="1">
      <c r="A23" s="45"/>
      <c r="B23" s="45"/>
      <c r="C23" s="56" t="s">
        <v>52</v>
      </c>
      <c r="D23" s="68">
        <f>SUM(D13:D22)</f>
        <v>256565.93000000002</v>
      </c>
      <c r="E23" s="68">
        <f t="shared" ref="E23:G23" si="1">SUM(E13:E22)</f>
        <v>227976.28000000003</v>
      </c>
      <c r="F23" s="22">
        <f>(D23-E23)/E23</f>
        <v>0.12540624840443923</v>
      </c>
      <c r="G23" s="68">
        <f t="shared" si="1"/>
        <v>43685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379</v>
      </c>
      <c r="D25" s="73">
        <v>7035.37</v>
      </c>
      <c r="E25" s="72">
        <v>19954.759999999998</v>
      </c>
      <c r="F25" s="76">
        <f>(D25-E25)/E25</f>
        <v>-0.64743399569826954</v>
      </c>
      <c r="G25" s="73">
        <v>1026</v>
      </c>
      <c r="H25" s="72">
        <v>58</v>
      </c>
      <c r="I25" s="72">
        <f t="shared" ref="I25:I34" si="2">G25/H25</f>
        <v>17.689655172413794</v>
      </c>
      <c r="J25" s="72">
        <v>8</v>
      </c>
      <c r="K25" s="72">
        <v>3</v>
      </c>
      <c r="L25" s="73">
        <v>52654</v>
      </c>
      <c r="M25" s="73">
        <v>8258</v>
      </c>
      <c r="N25" s="71">
        <v>44491</v>
      </c>
      <c r="O25" s="70" t="s">
        <v>37</v>
      </c>
      <c r="P25" s="67"/>
      <c r="Q25" s="79"/>
      <c r="R25" s="65"/>
      <c r="S25" s="65"/>
      <c r="T25" s="65"/>
      <c r="U25" s="65"/>
      <c r="V25" s="65"/>
      <c r="W25" s="66"/>
      <c r="X25" s="2"/>
      <c r="Y25" s="4"/>
      <c r="Z25" s="66"/>
    </row>
    <row r="26" spans="1:26" ht="25.35" customHeight="1">
      <c r="A26" s="69">
        <v>12</v>
      </c>
      <c r="B26" s="69">
        <v>9</v>
      </c>
      <c r="C26" s="74" t="s">
        <v>370</v>
      </c>
      <c r="D26" s="73">
        <v>3901.69</v>
      </c>
      <c r="E26" s="72">
        <v>12495.41</v>
      </c>
      <c r="F26" s="76">
        <f>(D26-E26)/E26</f>
        <v>-0.68775014185208805</v>
      </c>
      <c r="G26" s="73">
        <v>644</v>
      </c>
      <c r="H26" s="72">
        <v>53</v>
      </c>
      <c r="I26" s="72">
        <f t="shared" si="2"/>
        <v>12.150943396226415</v>
      </c>
      <c r="J26" s="72">
        <v>12</v>
      </c>
      <c r="K26" s="72">
        <v>3</v>
      </c>
      <c r="L26" s="73">
        <v>34373</v>
      </c>
      <c r="M26" s="73">
        <v>5497</v>
      </c>
      <c r="N26" s="71">
        <v>44491</v>
      </c>
      <c r="O26" s="70" t="s">
        <v>84</v>
      </c>
      <c r="P26" s="67"/>
      <c r="Q26" s="65"/>
      <c r="R26" s="65"/>
      <c r="S26" s="65"/>
      <c r="T26" s="65"/>
      <c r="U26" s="65"/>
      <c r="V26" s="65"/>
      <c r="W26" s="65"/>
      <c r="X26" s="2"/>
      <c r="Y26" s="4"/>
      <c r="Z26" s="66"/>
    </row>
    <row r="27" spans="1:26" ht="25.35" customHeight="1">
      <c r="A27" s="69">
        <v>13</v>
      </c>
      <c r="B27" s="69">
        <v>11</v>
      </c>
      <c r="C27" s="74" t="s">
        <v>380</v>
      </c>
      <c r="D27" s="73">
        <v>1641.72</v>
      </c>
      <c r="E27" s="72">
        <v>3329.75</v>
      </c>
      <c r="F27" s="76">
        <f>(D27-E27)/E27</f>
        <v>-0.50695397552368793</v>
      </c>
      <c r="G27" s="73">
        <v>279</v>
      </c>
      <c r="H27" s="72">
        <v>14</v>
      </c>
      <c r="I27" s="72">
        <f t="shared" si="2"/>
        <v>19.928571428571427</v>
      </c>
      <c r="J27" s="72">
        <v>3</v>
      </c>
      <c r="K27" s="72">
        <v>4</v>
      </c>
      <c r="L27" s="73">
        <v>29566</v>
      </c>
      <c r="M27" s="73">
        <v>4756</v>
      </c>
      <c r="N27" s="71">
        <v>44484</v>
      </c>
      <c r="O27" s="70" t="s">
        <v>43</v>
      </c>
      <c r="P27" s="67"/>
      <c r="Q27" s="79"/>
      <c r="R27" s="65"/>
      <c r="S27" s="65"/>
      <c r="T27" s="65"/>
      <c r="U27" s="65"/>
      <c r="V27" s="65"/>
      <c r="W27" s="65"/>
      <c r="X27" s="2"/>
      <c r="Y27" s="4"/>
      <c r="Z27" s="66"/>
    </row>
    <row r="28" spans="1:26" ht="25.35" customHeight="1">
      <c r="A28" s="69">
        <v>14</v>
      </c>
      <c r="B28" s="69" t="s">
        <v>58</v>
      </c>
      <c r="C28" s="74" t="s">
        <v>318</v>
      </c>
      <c r="D28" s="73">
        <v>964</v>
      </c>
      <c r="E28" s="72" t="s">
        <v>36</v>
      </c>
      <c r="F28" s="72" t="s">
        <v>36</v>
      </c>
      <c r="G28" s="73">
        <v>180</v>
      </c>
      <c r="H28" s="72" t="s">
        <v>36</v>
      </c>
      <c r="I28" s="72" t="s">
        <v>36</v>
      </c>
      <c r="J28" s="72">
        <v>5</v>
      </c>
      <c r="K28" s="72">
        <v>0</v>
      </c>
      <c r="L28" s="73">
        <v>964</v>
      </c>
      <c r="M28" s="73">
        <v>180</v>
      </c>
      <c r="N28" s="71" t="s">
        <v>60</v>
      </c>
      <c r="O28" s="58" t="s">
        <v>47</v>
      </c>
      <c r="P28" s="67"/>
      <c r="Q28" s="79"/>
      <c r="R28" s="65"/>
      <c r="S28" s="65"/>
      <c r="T28" s="65"/>
      <c r="U28" s="65"/>
      <c r="V28" s="65"/>
      <c r="W28" s="65"/>
      <c r="X28" s="2"/>
      <c r="Y28" s="4"/>
      <c r="Z28" s="66"/>
    </row>
    <row r="29" spans="1:26" ht="25.35" customHeight="1">
      <c r="A29" s="69">
        <v>15</v>
      </c>
      <c r="B29" s="69">
        <v>20</v>
      </c>
      <c r="C29" s="74" t="s">
        <v>254</v>
      </c>
      <c r="D29" s="73">
        <v>859.2</v>
      </c>
      <c r="E29" s="72">
        <v>861</v>
      </c>
      <c r="F29" s="76">
        <f>(D29-E29)/E29</f>
        <v>-2.0905923344947206E-3</v>
      </c>
      <c r="G29" s="73">
        <v>172</v>
      </c>
      <c r="H29" s="72">
        <v>2</v>
      </c>
      <c r="I29" s="72">
        <f t="shared" si="2"/>
        <v>86</v>
      </c>
      <c r="J29" s="72">
        <v>2</v>
      </c>
      <c r="K29" s="72">
        <v>5</v>
      </c>
      <c r="L29" s="73">
        <v>13898.48</v>
      </c>
      <c r="M29" s="73">
        <v>2512</v>
      </c>
      <c r="N29" s="71">
        <v>44477</v>
      </c>
      <c r="O29" s="70" t="s">
        <v>50</v>
      </c>
      <c r="P29" s="67"/>
      <c r="Q29" s="79"/>
      <c r="R29" s="65"/>
      <c r="S29" s="65"/>
      <c r="T29" s="65"/>
      <c r="U29" s="65"/>
      <c r="V29" s="65"/>
      <c r="W29" s="65"/>
      <c r="X29" s="2"/>
      <c r="Y29" s="4"/>
      <c r="Z29" s="65"/>
    </row>
    <row r="30" spans="1:26" ht="25.35" customHeight="1">
      <c r="A30" s="69">
        <v>16</v>
      </c>
      <c r="B30" s="69">
        <v>13</v>
      </c>
      <c r="C30" s="74" t="s">
        <v>355</v>
      </c>
      <c r="D30" s="73">
        <v>623.6</v>
      </c>
      <c r="E30" s="72">
        <v>2208.75</v>
      </c>
      <c r="F30" s="76">
        <f>(D30-E30)/E30</f>
        <v>-0.71766836445953597</v>
      </c>
      <c r="G30" s="73">
        <v>119</v>
      </c>
      <c r="H30" s="72">
        <v>17</v>
      </c>
      <c r="I30" s="72">
        <f t="shared" si="2"/>
        <v>7</v>
      </c>
      <c r="J30" s="72">
        <v>5</v>
      </c>
      <c r="K30" s="72">
        <v>3</v>
      </c>
      <c r="L30" s="73">
        <v>11203.89</v>
      </c>
      <c r="M30" s="73">
        <v>1814</v>
      </c>
      <c r="N30" s="71">
        <v>44491</v>
      </c>
      <c r="O30" s="70" t="s">
        <v>50</v>
      </c>
      <c r="P30" s="67"/>
      <c r="Q30" s="79"/>
      <c r="R30" s="79"/>
      <c r="S30" s="79"/>
      <c r="T30" s="79"/>
      <c r="U30" s="80"/>
      <c r="V30" s="80"/>
      <c r="W30" s="81"/>
      <c r="X30" s="80"/>
      <c r="Y30" s="66"/>
      <c r="Z30" s="81"/>
    </row>
    <row r="31" spans="1:26" ht="25.35" customHeight="1">
      <c r="A31" s="69">
        <v>17</v>
      </c>
      <c r="B31" s="69" t="s">
        <v>58</v>
      </c>
      <c r="C31" s="74" t="s">
        <v>93</v>
      </c>
      <c r="D31" s="73">
        <v>537.70000000000005</v>
      </c>
      <c r="E31" s="72" t="s">
        <v>36</v>
      </c>
      <c r="F31" s="72" t="s">
        <v>36</v>
      </c>
      <c r="G31" s="73">
        <v>81</v>
      </c>
      <c r="H31" s="72">
        <v>3</v>
      </c>
      <c r="I31" s="72">
        <f t="shared" si="2"/>
        <v>27</v>
      </c>
      <c r="J31" s="72">
        <v>3</v>
      </c>
      <c r="K31" s="72">
        <v>0</v>
      </c>
      <c r="L31" s="73">
        <v>538</v>
      </c>
      <c r="M31" s="73">
        <v>81</v>
      </c>
      <c r="N31" s="71" t="s">
        <v>60</v>
      </c>
      <c r="O31" s="70" t="s">
        <v>43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69" t="s">
        <v>58</v>
      </c>
      <c r="C32" s="74" t="s">
        <v>185</v>
      </c>
      <c r="D32" s="73">
        <v>509.5</v>
      </c>
      <c r="E32" s="72" t="s">
        <v>36</v>
      </c>
      <c r="F32" s="72" t="s">
        <v>36</v>
      </c>
      <c r="G32" s="73">
        <v>140</v>
      </c>
      <c r="H32" s="72">
        <v>6</v>
      </c>
      <c r="I32" s="72">
        <f t="shared" si="2"/>
        <v>23.333333333333332</v>
      </c>
      <c r="J32" s="72">
        <v>3</v>
      </c>
      <c r="K32" s="72">
        <v>0</v>
      </c>
      <c r="L32" s="73">
        <v>510</v>
      </c>
      <c r="M32" s="73">
        <v>140</v>
      </c>
      <c r="N32" s="71" t="s">
        <v>60</v>
      </c>
      <c r="O32" s="70" t="s">
        <v>84</v>
      </c>
      <c r="P32" s="67"/>
      <c r="Q32" s="79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25.35" customHeight="1">
      <c r="A33" s="69">
        <v>19</v>
      </c>
      <c r="B33" s="75" t="s">
        <v>36</v>
      </c>
      <c r="C33" s="60" t="s">
        <v>111</v>
      </c>
      <c r="D33" s="73">
        <v>363</v>
      </c>
      <c r="E33" s="72" t="s">
        <v>36</v>
      </c>
      <c r="F33" s="72" t="s">
        <v>36</v>
      </c>
      <c r="G33" s="73">
        <v>73</v>
      </c>
      <c r="H33" s="72">
        <v>1</v>
      </c>
      <c r="I33" s="72">
        <f t="shared" si="2"/>
        <v>73</v>
      </c>
      <c r="J33" s="72">
        <v>1</v>
      </c>
      <c r="K33" s="72" t="s">
        <v>36</v>
      </c>
      <c r="L33" s="73">
        <v>66418</v>
      </c>
      <c r="M33" s="73">
        <v>11822</v>
      </c>
      <c r="N33" s="71">
        <v>43182</v>
      </c>
      <c r="O33" s="70" t="s">
        <v>84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6" ht="25.35" customHeight="1">
      <c r="A34" s="69">
        <v>20</v>
      </c>
      <c r="B34" s="82">
        <v>14</v>
      </c>
      <c r="C34" s="74" t="s">
        <v>364</v>
      </c>
      <c r="D34" s="73">
        <v>339</v>
      </c>
      <c r="E34" s="72">
        <v>1758.75</v>
      </c>
      <c r="F34" s="76">
        <f>(D34-E34)/E34</f>
        <v>-0.80724946695095945</v>
      </c>
      <c r="G34" s="73">
        <v>65</v>
      </c>
      <c r="H34" s="72">
        <v>5</v>
      </c>
      <c r="I34" s="72">
        <f t="shared" si="2"/>
        <v>13</v>
      </c>
      <c r="J34" s="72">
        <v>4</v>
      </c>
      <c r="K34" s="72">
        <v>2</v>
      </c>
      <c r="L34" s="73">
        <v>2097.75</v>
      </c>
      <c r="M34" s="73">
        <v>377</v>
      </c>
      <c r="N34" s="71">
        <v>44498</v>
      </c>
      <c r="O34" s="70" t="s">
        <v>80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6" ht="25.2" customHeight="1">
      <c r="A35" s="45"/>
      <c r="B35" s="45"/>
      <c r="C35" s="56" t="s">
        <v>66</v>
      </c>
      <c r="D35" s="68">
        <f>SUM(D23:D34)</f>
        <v>273340.71000000002</v>
      </c>
      <c r="E35" s="68">
        <f t="shared" ref="E35:G35" si="3">SUM(E23:E34)</f>
        <v>268584.70000000007</v>
      </c>
      <c r="F35" s="78">
        <f>(D35-E35)/E35</f>
        <v>1.7707672849570172E-2</v>
      </c>
      <c r="G35" s="68">
        <f t="shared" si="3"/>
        <v>46464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23</v>
      </c>
      <c r="C37" s="60" t="s">
        <v>305</v>
      </c>
      <c r="D37" s="73">
        <v>262</v>
      </c>
      <c r="E37" s="73">
        <v>199</v>
      </c>
      <c r="F37" s="76">
        <f>(D37-E37)/E37</f>
        <v>0.3165829145728643</v>
      </c>
      <c r="G37" s="73">
        <v>54</v>
      </c>
      <c r="H37" s="72" t="s">
        <v>36</v>
      </c>
      <c r="I37" s="72" t="s">
        <v>36</v>
      </c>
      <c r="J37" s="72">
        <v>1</v>
      </c>
      <c r="K37" s="72">
        <v>26</v>
      </c>
      <c r="L37" s="73">
        <v>14896</v>
      </c>
      <c r="M37" s="73">
        <v>2685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1"/>
      <c r="Z37" s="80"/>
    </row>
    <row r="38" spans="1:26" ht="25.35" customHeight="1">
      <c r="A38" s="69">
        <v>22</v>
      </c>
      <c r="B38" s="75" t="s">
        <v>36</v>
      </c>
      <c r="C38" s="74" t="s">
        <v>386</v>
      </c>
      <c r="D38" s="73">
        <v>242</v>
      </c>
      <c r="E38" s="72" t="s">
        <v>36</v>
      </c>
      <c r="F38" s="72" t="s">
        <v>36</v>
      </c>
      <c r="G38" s="73">
        <v>49</v>
      </c>
      <c r="H38" s="72">
        <v>1</v>
      </c>
      <c r="I38" s="72">
        <f>G38/H38</f>
        <v>49</v>
      </c>
      <c r="J38" s="72">
        <v>1</v>
      </c>
      <c r="K38" s="72" t="s">
        <v>36</v>
      </c>
      <c r="L38" s="73">
        <v>19396</v>
      </c>
      <c r="M38" s="73">
        <v>3627</v>
      </c>
      <c r="N38" s="71">
        <v>43595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0"/>
      <c r="Y38" s="81"/>
      <c r="Z38" s="66"/>
    </row>
    <row r="39" spans="1:26" ht="25.35" customHeight="1">
      <c r="A39" s="69">
        <v>23</v>
      </c>
      <c r="B39" s="82">
        <v>22</v>
      </c>
      <c r="C39" s="74" t="s">
        <v>387</v>
      </c>
      <c r="D39" s="73">
        <v>149.55000000000001</v>
      </c>
      <c r="E39" s="72">
        <v>381.5</v>
      </c>
      <c r="F39" s="76">
        <f>(D39-E39)/E39</f>
        <v>-0.60799475753604193</v>
      </c>
      <c r="G39" s="73">
        <v>30</v>
      </c>
      <c r="H39" s="72">
        <v>7</v>
      </c>
      <c r="I39" s="72">
        <f>G39/H39</f>
        <v>4.2857142857142856</v>
      </c>
      <c r="J39" s="72">
        <v>3</v>
      </c>
      <c r="K39" s="72">
        <v>3</v>
      </c>
      <c r="L39" s="73">
        <v>3111</v>
      </c>
      <c r="M39" s="73">
        <v>557</v>
      </c>
      <c r="N39" s="71">
        <v>44491</v>
      </c>
      <c r="O39" s="70" t="s">
        <v>84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</row>
    <row r="40" spans="1:26" ht="25.35" customHeight="1">
      <c r="A40" s="69">
        <v>24</v>
      </c>
      <c r="B40" s="75" t="s">
        <v>36</v>
      </c>
      <c r="C40" s="74" t="s">
        <v>388</v>
      </c>
      <c r="D40" s="73">
        <v>121</v>
      </c>
      <c r="E40" s="72" t="s">
        <v>36</v>
      </c>
      <c r="F40" s="72" t="s">
        <v>36</v>
      </c>
      <c r="G40" s="73">
        <v>25</v>
      </c>
      <c r="H40" s="72">
        <v>1</v>
      </c>
      <c r="I40" s="72">
        <f>G40/H40</f>
        <v>25</v>
      </c>
      <c r="J40" s="72">
        <v>1</v>
      </c>
      <c r="K40" s="72" t="s">
        <v>36</v>
      </c>
      <c r="L40" s="73">
        <v>12656</v>
      </c>
      <c r="M40" s="73">
        <v>2353</v>
      </c>
      <c r="N40" s="71">
        <v>43420</v>
      </c>
      <c r="O40" s="70" t="s">
        <v>84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6" ht="25.35" customHeight="1">
      <c r="A41" s="69">
        <v>25</v>
      </c>
      <c r="B41" s="82">
        <v>24</v>
      </c>
      <c r="C41" s="74" t="s">
        <v>374</v>
      </c>
      <c r="D41" s="73">
        <v>95</v>
      </c>
      <c r="E41" s="72">
        <v>149</v>
      </c>
      <c r="F41" s="76">
        <f>(D41-E41)/E41</f>
        <v>-0.36241610738255031</v>
      </c>
      <c r="G41" s="73">
        <v>16</v>
      </c>
      <c r="H41" s="72" t="s">
        <v>36</v>
      </c>
      <c r="I41" s="72" t="s">
        <v>36</v>
      </c>
      <c r="J41" s="72">
        <v>2</v>
      </c>
      <c r="K41" s="72">
        <v>4</v>
      </c>
      <c r="L41" s="73">
        <v>995</v>
      </c>
      <c r="M41" s="73">
        <v>193</v>
      </c>
      <c r="N41" s="71">
        <v>44484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25</v>
      </c>
      <c r="C42" s="74" t="s">
        <v>224</v>
      </c>
      <c r="D42" s="73">
        <v>61</v>
      </c>
      <c r="E42" s="73">
        <v>49</v>
      </c>
      <c r="F42" s="76">
        <f>(D42-E42)/E42</f>
        <v>0.24489795918367346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12</v>
      </c>
      <c r="L42" s="73">
        <v>11480.86</v>
      </c>
      <c r="M42" s="73">
        <v>2420</v>
      </c>
      <c r="N42" s="71">
        <v>44421</v>
      </c>
      <c r="O42" s="70" t="s">
        <v>50</v>
      </c>
      <c r="P42" s="67"/>
      <c r="Q42" s="79"/>
      <c r="R42" s="79"/>
      <c r="S42" s="79"/>
      <c r="T42" s="79"/>
      <c r="U42" s="80"/>
      <c r="V42" s="80"/>
      <c r="W42" s="66"/>
      <c r="X42" s="81"/>
      <c r="Y42" s="81"/>
      <c r="Z42" s="80"/>
    </row>
    <row r="43" spans="1:26" ht="25.35" customHeight="1">
      <c r="A43" s="45"/>
      <c r="B43" s="45"/>
      <c r="C43" s="56" t="s">
        <v>124</v>
      </c>
      <c r="D43" s="68">
        <f>SUM(D35:D42)</f>
        <v>274271.26</v>
      </c>
      <c r="E43" s="68">
        <f t="shared" ref="E43:G43" si="4">SUM(E35:E42)</f>
        <v>269363.20000000007</v>
      </c>
      <c r="F43" s="22">
        <f>(D43-E43)/E43</f>
        <v>1.8220974505797148E-2</v>
      </c>
      <c r="G43" s="68">
        <f t="shared" si="4"/>
        <v>46649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389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1.6">
      <c r="A6" s="105"/>
      <c r="B6" s="105"/>
      <c r="C6" s="108"/>
      <c r="D6" s="36" t="s">
        <v>384</v>
      </c>
      <c r="E6" s="36" t="s">
        <v>391</v>
      </c>
      <c r="F6" s="108"/>
      <c r="G6" s="36" t="s">
        <v>384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385</v>
      </c>
      <c r="E10" s="90" t="s">
        <v>392</v>
      </c>
      <c r="F10" s="108"/>
      <c r="G10" s="90" t="s">
        <v>385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54603.08</v>
      </c>
      <c r="E13" s="72">
        <v>78501.69</v>
      </c>
      <c r="F13" s="76">
        <f>(D13-E13)/E13</f>
        <v>-0.30443433765566064</v>
      </c>
      <c r="G13" s="73">
        <v>7816</v>
      </c>
      <c r="H13" s="72">
        <v>193</v>
      </c>
      <c r="I13" s="72">
        <f t="shared" ref="I13:I22" si="0">G13/H13</f>
        <v>40.497409326424872</v>
      </c>
      <c r="J13" s="72">
        <v>11</v>
      </c>
      <c r="K13" s="72">
        <v>3</v>
      </c>
      <c r="L13" s="73">
        <v>280197.13</v>
      </c>
      <c r="M13" s="73">
        <v>39944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345</v>
      </c>
      <c r="D14" s="73">
        <v>37746.03</v>
      </c>
      <c r="E14" s="72">
        <v>39096.120000000003</v>
      </c>
      <c r="F14" s="76">
        <f>(D14-E14)/E14</f>
        <v>-3.4532582772919762E-2</v>
      </c>
      <c r="G14" s="73">
        <v>7305</v>
      </c>
      <c r="H14" s="72">
        <v>233</v>
      </c>
      <c r="I14" s="72">
        <f t="shared" si="0"/>
        <v>31.351931330472102</v>
      </c>
      <c r="J14" s="72">
        <v>15</v>
      </c>
      <c r="K14" s="72">
        <v>4</v>
      </c>
      <c r="L14" s="73">
        <v>197302</v>
      </c>
      <c r="M14" s="73">
        <v>39439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69" t="s">
        <v>34</v>
      </c>
      <c r="C15" s="74" t="s">
        <v>335</v>
      </c>
      <c r="D15" s="73">
        <v>36017.440000000002</v>
      </c>
      <c r="E15" s="72" t="s">
        <v>36</v>
      </c>
      <c r="F15" s="72" t="s">
        <v>36</v>
      </c>
      <c r="G15" s="73">
        <v>7472</v>
      </c>
      <c r="H15" s="72">
        <v>321</v>
      </c>
      <c r="I15" s="72">
        <f t="shared" si="0"/>
        <v>23.277258566978194</v>
      </c>
      <c r="J15" s="72">
        <v>18</v>
      </c>
      <c r="K15" s="72">
        <v>1</v>
      </c>
      <c r="L15" s="73">
        <v>36533</v>
      </c>
      <c r="M15" s="73">
        <v>7585</v>
      </c>
      <c r="N15" s="71">
        <v>44498</v>
      </c>
      <c r="O15" s="70" t="s">
        <v>43</v>
      </c>
      <c r="P15" s="67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25.35" customHeight="1">
      <c r="A16" s="69">
        <v>4</v>
      </c>
      <c r="B16" s="69">
        <v>2</v>
      </c>
      <c r="C16" s="74" t="s">
        <v>265</v>
      </c>
      <c r="D16" s="73">
        <v>34519.97</v>
      </c>
      <c r="E16" s="72">
        <v>40790.300000000003</v>
      </c>
      <c r="F16" s="76">
        <f>(D16-E16)/E16</f>
        <v>-0.15372110526277083</v>
      </c>
      <c r="G16" s="73">
        <v>5220</v>
      </c>
      <c r="H16" s="72">
        <v>151</v>
      </c>
      <c r="I16" s="72">
        <f t="shared" si="0"/>
        <v>34.569536423841058</v>
      </c>
      <c r="J16" s="72">
        <v>9</v>
      </c>
      <c r="K16" s="72">
        <v>5</v>
      </c>
      <c r="L16" s="73">
        <v>359837</v>
      </c>
      <c r="M16" s="73">
        <v>53112</v>
      </c>
      <c r="N16" s="71">
        <v>44470</v>
      </c>
      <c r="O16" s="70" t="s">
        <v>37</v>
      </c>
      <c r="P16" s="67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6" ht="25.35" customHeight="1">
      <c r="A17" s="69">
        <v>5</v>
      </c>
      <c r="B17" s="69" t="s">
        <v>34</v>
      </c>
      <c r="C17" s="74" t="s">
        <v>371</v>
      </c>
      <c r="D17" s="73">
        <v>24841.22</v>
      </c>
      <c r="E17" s="72" t="s">
        <v>36</v>
      </c>
      <c r="F17" s="72" t="s">
        <v>36</v>
      </c>
      <c r="G17" s="73">
        <v>3899</v>
      </c>
      <c r="H17" s="72">
        <v>211</v>
      </c>
      <c r="I17" s="72">
        <f t="shared" si="0"/>
        <v>18.478672985781991</v>
      </c>
      <c r="J17" s="72">
        <v>16</v>
      </c>
      <c r="K17" s="72">
        <v>1</v>
      </c>
      <c r="L17" s="73">
        <v>24841</v>
      </c>
      <c r="M17" s="73">
        <v>3899</v>
      </c>
      <c r="N17" s="71">
        <v>44498</v>
      </c>
      <c r="O17" s="70" t="s">
        <v>43</v>
      </c>
      <c r="P17" s="67"/>
      <c r="Q17" s="79"/>
      <c r="R17" s="65"/>
      <c r="S17" s="65"/>
      <c r="T17" s="65"/>
      <c r="U17" s="65"/>
      <c r="V17" s="65"/>
      <c r="W17" s="65"/>
      <c r="X17" s="65"/>
      <c r="Y17" s="65"/>
      <c r="Z17" s="65"/>
    </row>
    <row r="18" spans="1:26" ht="25.35" customHeight="1">
      <c r="A18" s="69">
        <v>6</v>
      </c>
      <c r="B18" s="69">
        <v>5</v>
      </c>
      <c r="C18" s="74" t="s">
        <v>193</v>
      </c>
      <c r="D18" s="73">
        <v>24493.88</v>
      </c>
      <c r="E18" s="72">
        <v>23642.92</v>
      </c>
      <c r="F18" s="76">
        <f t="shared" ref="F18:F23" si="1">(D18-E18)/E18</f>
        <v>3.5992170171873984E-2</v>
      </c>
      <c r="G18" s="73">
        <v>3810</v>
      </c>
      <c r="H18" s="72">
        <v>113</v>
      </c>
      <c r="I18" s="72">
        <f t="shared" si="0"/>
        <v>33.716814159292035</v>
      </c>
      <c r="J18" s="72">
        <v>9</v>
      </c>
      <c r="K18" s="72">
        <v>7</v>
      </c>
      <c r="L18" s="73">
        <v>415991.08</v>
      </c>
      <c r="M18" s="73">
        <v>62089</v>
      </c>
      <c r="N18" s="71">
        <v>44456</v>
      </c>
      <c r="O18" s="70" t="s">
        <v>56</v>
      </c>
      <c r="P18" s="67"/>
      <c r="Q18" s="79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25.35" customHeight="1">
      <c r="A19" s="69">
        <v>7</v>
      </c>
      <c r="B19" s="69">
        <v>4</v>
      </c>
      <c r="C19" s="74" t="s">
        <v>379</v>
      </c>
      <c r="D19" s="73">
        <v>19954.759999999998</v>
      </c>
      <c r="E19" s="72">
        <v>25663.599999999999</v>
      </c>
      <c r="F19" s="76">
        <f t="shared" si="1"/>
        <v>-0.22244891597437619</v>
      </c>
      <c r="G19" s="73">
        <v>3180</v>
      </c>
      <c r="H19" s="72">
        <v>124</v>
      </c>
      <c r="I19" s="72">
        <f t="shared" si="0"/>
        <v>25.64516129032258</v>
      </c>
      <c r="J19" s="72">
        <v>12</v>
      </c>
      <c r="K19" s="72">
        <v>2</v>
      </c>
      <c r="L19" s="73">
        <v>45618</v>
      </c>
      <c r="M19" s="73">
        <v>7232</v>
      </c>
      <c r="N19" s="71">
        <v>44491</v>
      </c>
      <c r="O19" s="70" t="s">
        <v>37</v>
      </c>
      <c r="P19" s="67"/>
      <c r="Q19" s="79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25.35" customHeight="1">
      <c r="A20" s="69">
        <v>8</v>
      </c>
      <c r="B20" s="69">
        <v>7</v>
      </c>
      <c r="C20" s="74" t="s">
        <v>353</v>
      </c>
      <c r="D20" s="73">
        <v>15754.66</v>
      </c>
      <c r="E20" s="72">
        <v>15272.08</v>
      </c>
      <c r="F20" s="76">
        <f t="shared" si="1"/>
        <v>3.1598839188898956E-2</v>
      </c>
      <c r="G20" s="73">
        <v>3204</v>
      </c>
      <c r="H20" s="72">
        <v>119</v>
      </c>
      <c r="I20" s="72">
        <f t="shared" si="0"/>
        <v>26.92436974789916</v>
      </c>
      <c r="J20" s="72">
        <v>10</v>
      </c>
      <c r="K20" s="72">
        <v>7</v>
      </c>
      <c r="L20" s="73">
        <v>213642</v>
      </c>
      <c r="M20" s="73">
        <v>43531</v>
      </c>
      <c r="N20" s="71">
        <v>44456</v>
      </c>
      <c r="O20" s="70" t="s">
        <v>37</v>
      </c>
      <c r="P20" s="67"/>
      <c r="Q20" s="79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5.35" customHeight="1">
      <c r="A21" s="69">
        <v>9</v>
      </c>
      <c r="B21" s="69">
        <v>6</v>
      </c>
      <c r="C21" s="74" t="s">
        <v>370</v>
      </c>
      <c r="D21" s="73">
        <v>12495.41</v>
      </c>
      <c r="E21" s="72">
        <v>17682.5</v>
      </c>
      <c r="F21" s="76">
        <f t="shared" si="1"/>
        <v>-0.29334596352325748</v>
      </c>
      <c r="G21" s="73">
        <v>1918</v>
      </c>
      <c r="H21" s="72">
        <v>121</v>
      </c>
      <c r="I21" s="72">
        <f t="shared" si="0"/>
        <v>15.851239669421487</v>
      </c>
      <c r="J21" s="72">
        <v>15</v>
      </c>
      <c r="K21" s="72">
        <v>2</v>
      </c>
      <c r="L21" s="73">
        <v>30471</v>
      </c>
      <c r="M21" s="73">
        <v>4853</v>
      </c>
      <c r="N21" s="71">
        <v>44491</v>
      </c>
      <c r="O21" s="70" t="s">
        <v>84</v>
      </c>
      <c r="P21" s="67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5.35" customHeight="1">
      <c r="A22" s="69">
        <v>10</v>
      </c>
      <c r="B22" s="69">
        <v>11</v>
      </c>
      <c r="C22" s="74" t="s">
        <v>63</v>
      </c>
      <c r="D22" s="73">
        <v>3580.11</v>
      </c>
      <c r="E22" s="72">
        <v>6365.7</v>
      </c>
      <c r="F22" s="76">
        <f t="shared" si="1"/>
        <v>-0.43759366605400818</v>
      </c>
      <c r="G22" s="73">
        <v>745</v>
      </c>
      <c r="H22" s="72">
        <v>46</v>
      </c>
      <c r="I22" s="72">
        <f t="shared" si="0"/>
        <v>16.195652173913043</v>
      </c>
      <c r="J22" s="72">
        <v>5</v>
      </c>
      <c r="K22" s="72">
        <v>5</v>
      </c>
      <c r="L22" s="73">
        <v>45166.86</v>
      </c>
      <c r="M22" s="73">
        <v>9513</v>
      </c>
      <c r="N22" s="71">
        <v>44470</v>
      </c>
      <c r="O22" s="58" t="s">
        <v>41</v>
      </c>
      <c r="P22" s="67"/>
      <c r="Q22" s="79"/>
      <c r="R22" s="65"/>
      <c r="S22" s="65"/>
      <c r="T22" s="65"/>
      <c r="U22" s="65"/>
      <c r="V22" s="65"/>
      <c r="W22" s="65"/>
      <c r="X22" s="65"/>
      <c r="Y22" s="65"/>
      <c r="Z22" s="65"/>
    </row>
    <row r="23" spans="1:26" ht="25.35" customHeight="1">
      <c r="A23" s="45"/>
      <c r="B23" s="45"/>
      <c r="C23" s="56" t="s">
        <v>52</v>
      </c>
      <c r="D23" s="68">
        <f>SUM(D13:D22)</f>
        <v>264006.56000000006</v>
      </c>
      <c r="E23" s="68">
        <f>SUM(E13:E21)</f>
        <v>240649.20999999996</v>
      </c>
      <c r="F23" s="22">
        <f t="shared" si="1"/>
        <v>9.7059741023043863E-2</v>
      </c>
      <c r="G23" s="68">
        <f>SUM(G13:G21)</f>
        <v>43824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9</v>
      </c>
      <c r="C25" s="74" t="s">
        <v>380</v>
      </c>
      <c r="D25" s="73">
        <v>3329.75</v>
      </c>
      <c r="E25" s="72">
        <v>7201.73</v>
      </c>
      <c r="F25" s="76">
        <f>(D25-E25)/E25</f>
        <v>-0.53764581565818215</v>
      </c>
      <c r="G25" s="73">
        <v>516</v>
      </c>
      <c r="H25" s="72">
        <v>25</v>
      </c>
      <c r="I25" s="72">
        <f t="shared" ref="I25:I34" si="2">G25/H25</f>
        <v>20.64</v>
      </c>
      <c r="J25" s="72">
        <v>5</v>
      </c>
      <c r="K25" s="72">
        <v>3</v>
      </c>
      <c r="L25" s="73">
        <v>27924</v>
      </c>
      <c r="M25" s="73">
        <v>4477</v>
      </c>
      <c r="N25" s="71">
        <v>44484</v>
      </c>
      <c r="O25" s="70" t="s">
        <v>43</v>
      </c>
      <c r="P25" s="67"/>
      <c r="Q25" s="79"/>
      <c r="R25" s="65"/>
      <c r="S25" s="65"/>
      <c r="T25" s="65"/>
      <c r="U25" s="65"/>
      <c r="V25" s="65"/>
      <c r="W25" s="65"/>
      <c r="X25" s="65"/>
      <c r="Y25" s="65"/>
      <c r="Z25" s="65"/>
    </row>
    <row r="26" spans="1:26" ht="25.35" customHeight="1">
      <c r="A26" s="69">
        <v>12</v>
      </c>
      <c r="B26" s="69" t="s">
        <v>58</v>
      </c>
      <c r="C26" s="74" t="s">
        <v>342</v>
      </c>
      <c r="D26" s="73">
        <v>2456.77</v>
      </c>
      <c r="E26" s="72" t="s">
        <v>36</v>
      </c>
      <c r="F26" s="76" t="s">
        <v>36</v>
      </c>
      <c r="G26" s="73">
        <v>385</v>
      </c>
      <c r="H26" s="72">
        <v>4</v>
      </c>
      <c r="I26" s="72">
        <f t="shared" si="2"/>
        <v>96.25</v>
      </c>
      <c r="J26" s="72">
        <v>4</v>
      </c>
      <c r="K26" s="72">
        <v>0</v>
      </c>
      <c r="L26" s="73">
        <v>2457</v>
      </c>
      <c r="M26" s="73">
        <v>385</v>
      </c>
      <c r="N26" s="71" t="s">
        <v>60</v>
      </c>
      <c r="O26" s="70" t="s">
        <v>43</v>
      </c>
      <c r="P26" s="67"/>
      <c r="Q26" s="79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5.35" customHeight="1">
      <c r="A27" s="69">
        <v>13</v>
      </c>
      <c r="B27" s="69">
        <v>8</v>
      </c>
      <c r="C27" s="74" t="s">
        <v>355</v>
      </c>
      <c r="D27" s="73">
        <v>2208.75</v>
      </c>
      <c r="E27" s="72">
        <v>8371.5400000000009</v>
      </c>
      <c r="F27" s="76">
        <f>(D27-E27)/E27</f>
        <v>-0.73615965521278048</v>
      </c>
      <c r="G27" s="73">
        <v>413</v>
      </c>
      <c r="H27" s="72">
        <v>32</v>
      </c>
      <c r="I27" s="72">
        <f t="shared" si="2"/>
        <v>12.90625</v>
      </c>
      <c r="J27" s="72">
        <v>9</v>
      </c>
      <c r="K27" s="72">
        <v>2</v>
      </c>
      <c r="L27" s="73">
        <v>10580.29</v>
      </c>
      <c r="M27" s="73">
        <v>1695</v>
      </c>
      <c r="N27" s="71">
        <v>44491</v>
      </c>
      <c r="O27" s="70" t="s">
        <v>50</v>
      </c>
      <c r="P27" s="67"/>
      <c r="Q27" s="79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5.35" customHeight="1">
      <c r="A28" s="69">
        <v>14</v>
      </c>
      <c r="B28" s="69" t="s">
        <v>34</v>
      </c>
      <c r="C28" s="74" t="s">
        <v>364</v>
      </c>
      <c r="D28" s="73">
        <v>1758.75</v>
      </c>
      <c r="E28" s="72" t="s">
        <v>36</v>
      </c>
      <c r="F28" s="72" t="s">
        <v>36</v>
      </c>
      <c r="G28" s="73">
        <v>312</v>
      </c>
      <c r="H28" s="72">
        <v>43</v>
      </c>
      <c r="I28" s="72">
        <f t="shared" si="2"/>
        <v>7.2558139534883717</v>
      </c>
      <c r="J28" s="72">
        <v>9</v>
      </c>
      <c r="K28" s="72">
        <v>1</v>
      </c>
      <c r="L28" s="73">
        <v>1758.75</v>
      </c>
      <c r="M28" s="73">
        <v>312</v>
      </c>
      <c r="N28" s="71">
        <v>44498</v>
      </c>
      <c r="O28" s="70" t="s">
        <v>80</v>
      </c>
      <c r="P28" s="67"/>
      <c r="Q28" s="79"/>
      <c r="R28" s="79"/>
      <c r="S28" s="79"/>
      <c r="T28" s="79"/>
      <c r="U28" s="80"/>
      <c r="V28" s="80"/>
      <c r="W28" s="81"/>
      <c r="X28" s="66"/>
      <c r="Y28" s="81"/>
      <c r="Z28" s="80"/>
    </row>
    <row r="29" spans="1:26" ht="25.35" customHeight="1">
      <c r="A29" s="69">
        <v>15</v>
      </c>
      <c r="B29" s="69">
        <v>12</v>
      </c>
      <c r="C29" s="74" t="s">
        <v>317</v>
      </c>
      <c r="D29" s="73">
        <v>1747.87</v>
      </c>
      <c r="E29" s="72">
        <v>2992.89</v>
      </c>
      <c r="F29" s="76">
        <f>(D29-E29)/E29</f>
        <v>-0.41599256905532783</v>
      </c>
      <c r="G29" s="73">
        <v>380</v>
      </c>
      <c r="H29" s="72">
        <v>21</v>
      </c>
      <c r="I29" s="72">
        <f t="shared" si="2"/>
        <v>18.095238095238095</v>
      </c>
      <c r="J29" s="72">
        <v>3</v>
      </c>
      <c r="K29" s="72">
        <v>11</v>
      </c>
      <c r="L29" s="73">
        <v>172911</v>
      </c>
      <c r="M29" s="73">
        <v>37257</v>
      </c>
      <c r="N29" s="71">
        <v>44428</v>
      </c>
      <c r="O29" s="70" t="s">
        <v>39</v>
      </c>
      <c r="P29" s="67"/>
      <c r="Q29" s="79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5.35" customHeight="1">
      <c r="A30" s="69">
        <v>16</v>
      </c>
      <c r="B30" s="75" t="s">
        <v>36</v>
      </c>
      <c r="C30" s="74" t="s">
        <v>393</v>
      </c>
      <c r="D30" s="73">
        <v>1367.96</v>
      </c>
      <c r="E30" s="72" t="s">
        <v>36</v>
      </c>
      <c r="F30" s="72" t="s">
        <v>36</v>
      </c>
      <c r="G30" s="73">
        <v>292</v>
      </c>
      <c r="H30" s="72">
        <v>6</v>
      </c>
      <c r="I30" s="72">
        <f t="shared" si="2"/>
        <v>48.666666666666664</v>
      </c>
      <c r="J30" s="72">
        <v>6</v>
      </c>
      <c r="K30" s="72" t="s">
        <v>36</v>
      </c>
      <c r="L30" s="73">
        <v>107970</v>
      </c>
      <c r="M30" s="73">
        <v>17269</v>
      </c>
      <c r="N30" s="71">
        <v>44344</v>
      </c>
      <c r="O30" s="70" t="s">
        <v>39</v>
      </c>
      <c r="P30" s="67"/>
      <c r="Q30" s="79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5.35" customHeight="1">
      <c r="A31" s="69">
        <v>17</v>
      </c>
      <c r="B31" s="75" t="s">
        <v>36</v>
      </c>
      <c r="C31" s="74" t="s">
        <v>394</v>
      </c>
      <c r="D31" s="73">
        <v>1349.11</v>
      </c>
      <c r="E31" s="72" t="s">
        <v>36</v>
      </c>
      <c r="F31" s="72" t="s">
        <v>36</v>
      </c>
      <c r="G31" s="73">
        <v>287</v>
      </c>
      <c r="H31" s="72">
        <v>6</v>
      </c>
      <c r="I31" s="72">
        <f t="shared" si="2"/>
        <v>47.833333333333336</v>
      </c>
      <c r="J31" s="72">
        <v>6</v>
      </c>
      <c r="K31" s="72" t="s">
        <v>36</v>
      </c>
      <c r="L31" s="73">
        <v>17601</v>
      </c>
      <c r="M31" s="73">
        <v>3129</v>
      </c>
      <c r="N31" s="71">
        <v>44435</v>
      </c>
      <c r="O31" s="70" t="s">
        <v>37</v>
      </c>
      <c r="P31" s="67"/>
      <c r="Q31" s="79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5.35" customHeight="1">
      <c r="A32" s="69">
        <v>18</v>
      </c>
      <c r="B32" s="82">
        <v>16</v>
      </c>
      <c r="C32" s="74" t="s">
        <v>395</v>
      </c>
      <c r="D32" s="73">
        <v>946.71</v>
      </c>
      <c r="E32" s="72">
        <v>376.63</v>
      </c>
      <c r="F32" s="76">
        <f>(D32-E32)/E32</f>
        <v>1.5136340705732418</v>
      </c>
      <c r="G32" s="73">
        <v>200</v>
      </c>
      <c r="H32" s="72">
        <v>14</v>
      </c>
      <c r="I32" s="72">
        <f t="shared" si="2"/>
        <v>14.285714285714286</v>
      </c>
      <c r="J32" s="72">
        <v>2</v>
      </c>
      <c r="K32" s="72">
        <v>15</v>
      </c>
      <c r="L32" s="73">
        <v>229363</v>
      </c>
      <c r="M32" s="73">
        <v>49445</v>
      </c>
      <c r="N32" s="71">
        <v>44400</v>
      </c>
      <c r="O32" s="70" t="s">
        <v>43</v>
      </c>
      <c r="P32" s="67"/>
      <c r="Q32" s="79"/>
      <c r="R32" s="79"/>
      <c r="S32" s="79"/>
      <c r="T32" s="79"/>
      <c r="U32" s="80"/>
      <c r="V32" s="80"/>
      <c r="W32" s="66"/>
      <c r="X32" s="81"/>
      <c r="Y32" s="80"/>
      <c r="Z32" s="81"/>
    </row>
    <row r="33" spans="1:26" ht="25.35" customHeight="1">
      <c r="A33" s="69">
        <v>19</v>
      </c>
      <c r="B33" s="69" t="s">
        <v>58</v>
      </c>
      <c r="C33" s="74" t="s">
        <v>297</v>
      </c>
      <c r="D33" s="73">
        <v>902.62</v>
      </c>
      <c r="E33" s="72" t="s">
        <v>36</v>
      </c>
      <c r="F33" s="76" t="s">
        <v>36</v>
      </c>
      <c r="G33" s="73">
        <v>164</v>
      </c>
      <c r="H33" s="72">
        <v>8</v>
      </c>
      <c r="I33" s="72">
        <f t="shared" si="2"/>
        <v>20.5</v>
      </c>
      <c r="J33" s="72">
        <v>3</v>
      </c>
      <c r="K33" s="72">
        <v>0</v>
      </c>
      <c r="L33" s="73">
        <v>902.62</v>
      </c>
      <c r="M33" s="73">
        <v>164</v>
      </c>
      <c r="N33" s="71" t="s">
        <v>60</v>
      </c>
      <c r="O33" s="70" t="s">
        <v>41</v>
      </c>
      <c r="P33" s="67"/>
      <c r="Q33" s="79"/>
      <c r="R33" s="79"/>
      <c r="S33" s="79"/>
      <c r="T33" s="79"/>
      <c r="U33" s="80"/>
      <c r="V33" s="80"/>
      <c r="W33" s="81"/>
      <c r="X33" s="66"/>
      <c r="Y33" s="81"/>
      <c r="Z33" s="80"/>
    </row>
    <row r="34" spans="1:26" ht="25.35" customHeight="1">
      <c r="A34" s="69">
        <v>20</v>
      </c>
      <c r="B34" s="69">
        <v>14</v>
      </c>
      <c r="C34" s="74" t="s">
        <v>254</v>
      </c>
      <c r="D34" s="73">
        <v>861</v>
      </c>
      <c r="E34" s="72">
        <v>860.25</v>
      </c>
      <c r="F34" s="76">
        <f>(D34-E34)/E34</f>
        <v>8.7183958151700091E-4</v>
      </c>
      <c r="G34" s="73">
        <v>162</v>
      </c>
      <c r="H34" s="72">
        <v>7</v>
      </c>
      <c r="I34" s="72">
        <f t="shared" si="2"/>
        <v>23.142857142857142</v>
      </c>
      <c r="J34" s="72">
        <v>3</v>
      </c>
      <c r="K34" s="72">
        <v>4</v>
      </c>
      <c r="L34" s="73">
        <v>13039.28</v>
      </c>
      <c r="M34" s="73">
        <v>2340</v>
      </c>
      <c r="N34" s="71">
        <v>44477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2" customHeight="1">
      <c r="A35" s="45"/>
      <c r="B35" s="45"/>
      <c r="C35" s="56" t="s">
        <v>66</v>
      </c>
      <c r="D35" s="68">
        <f>SUM(D23:D34)</f>
        <v>280935.85000000009</v>
      </c>
      <c r="E35" s="68">
        <f t="shared" ref="E35:G35" si="3">SUM(E23:E34)</f>
        <v>260452.25</v>
      </c>
      <c r="F35" s="22">
        <f>(D35-E35)/E35</f>
        <v>7.8646277772605508E-2</v>
      </c>
      <c r="G35" s="68">
        <f t="shared" si="3"/>
        <v>46935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20</v>
      </c>
      <c r="C37" s="74" t="s">
        <v>373</v>
      </c>
      <c r="D37" s="73">
        <v>450.2</v>
      </c>
      <c r="E37" s="72">
        <v>181.3</v>
      </c>
      <c r="F37" s="76">
        <f t="shared" ref="F37:F42" si="4">(D37-E37)/E37</f>
        <v>1.4831770546056258</v>
      </c>
      <c r="G37" s="73">
        <v>117</v>
      </c>
      <c r="H37" s="72">
        <v>8</v>
      </c>
      <c r="I37" s="72">
        <f>G37/H37</f>
        <v>14.625</v>
      </c>
      <c r="J37" s="72">
        <v>2</v>
      </c>
      <c r="K37" s="72">
        <v>9</v>
      </c>
      <c r="L37" s="73">
        <v>24675.86</v>
      </c>
      <c r="M37" s="73">
        <v>5503</v>
      </c>
      <c r="N37" s="71">
        <v>44442</v>
      </c>
      <c r="O37" s="70" t="s">
        <v>101</v>
      </c>
      <c r="P37" s="67"/>
      <c r="Q37" s="79"/>
      <c r="R37" s="79"/>
      <c r="S37" s="79"/>
      <c r="T37" s="79"/>
      <c r="U37" s="80"/>
      <c r="V37" s="80"/>
      <c r="W37" s="81"/>
      <c r="X37" s="66"/>
      <c r="Y37" s="81"/>
      <c r="Z37" s="80"/>
    </row>
    <row r="38" spans="1:26" ht="25.35" customHeight="1">
      <c r="A38" s="69">
        <v>22</v>
      </c>
      <c r="B38" s="82">
        <v>13</v>
      </c>
      <c r="C38" s="74" t="s">
        <v>387</v>
      </c>
      <c r="D38" s="73">
        <v>381.5</v>
      </c>
      <c r="E38" s="72">
        <v>2580.0700000000002</v>
      </c>
      <c r="F38" s="76">
        <f t="shared" si="4"/>
        <v>-0.85213579476525836</v>
      </c>
      <c r="G38" s="73">
        <v>85</v>
      </c>
      <c r="H38" s="72">
        <v>17</v>
      </c>
      <c r="I38" s="72">
        <f>G38/H38</f>
        <v>5</v>
      </c>
      <c r="J38" s="72">
        <v>5</v>
      </c>
      <c r="K38" s="72">
        <v>2</v>
      </c>
      <c r="L38" s="73">
        <v>2962</v>
      </c>
      <c r="M38" s="73">
        <v>527</v>
      </c>
      <c r="N38" s="71">
        <v>44491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</row>
    <row r="39" spans="1:26" ht="25.35" customHeight="1">
      <c r="A39" s="69">
        <v>23</v>
      </c>
      <c r="B39" s="69">
        <v>18</v>
      </c>
      <c r="C39" s="60" t="s">
        <v>305</v>
      </c>
      <c r="D39" s="73">
        <v>199</v>
      </c>
      <c r="E39" s="73">
        <v>218</v>
      </c>
      <c r="F39" s="76">
        <f t="shared" si="4"/>
        <v>-8.7155963302752298E-2</v>
      </c>
      <c r="G39" s="73">
        <v>44</v>
      </c>
      <c r="H39" s="72" t="s">
        <v>36</v>
      </c>
      <c r="I39" s="72" t="s">
        <v>36</v>
      </c>
      <c r="J39" s="72">
        <v>1</v>
      </c>
      <c r="K39" s="72">
        <v>25</v>
      </c>
      <c r="L39" s="73">
        <v>14634</v>
      </c>
      <c r="M39" s="73">
        <v>2631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</row>
    <row r="40" spans="1:26" ht="25.35" customHeight="1">
      <c r="A40" s="69">
        <v>24</v>
      </c>
      <c r="B40" s="82">
        <v>19</v>
      </c>
      <c r="C40" s="74" t="s">
        <v>374</v>
      </c>
      <c r="D40" s="73">
        <v>149</v>
      </c>
      <c r="E40" s="72">
        <v>187</v>
      </c>
      <c r="F40" s="76">
        <f t="shared" si="4"/>
        <v>-0.20320855614973263</v>
      </c>
      <c r="G40" s="73">
        <v>30</v>
      </c>
      <c r="H40" s="72" t="s">
        <v>36</v>
      </c>
      <c r="I40" s="72" t="s">
        <v>36</v>
      </c>
      <c r="J40" s="72">
        <v>1</v>
      </c>
      <c r="K40" s="72">
        <v>3</v>
      </c>
      <c r="L40" s="73">
        <v>900</v>
      </c>
      <c r="M40" s="73">
        <v>177</v>
      </c>
      <c r="N40" s="71">
        <v>44484</v>
      </c>
      <c r="O40" s="70" t="s">
        <v>82</v>
      </c>
      <c r="P40" s="67"/>
      <c r="Q40" s="79"/>
      <c r="R40" s="79"/>
      <c r="S40" s="79"/>
      <c r="T40" s="79"/>
      <c r="U40" s="80"/>
      <c r="V40" s="80"/>
      <c r="W40" s="81"/>
      <c r="X40" s="66"/>
      <c r="Y40" s="81"/>
      <c r="Z40" s="80"/>
    </row>
    <row r="41" spans="1:26" ht="25.35" customHeight="1">
      <c r="A41" s="69">
        <v>25</v>
      </c>
      <c r="B41" s="69">
        <v>24</v>
      </c>
      <c r="C41" s="74" t="s">
        <v>224</v>
      </c>
      <c r="D41" s="73">
        <v>49</v>
      </c>
      <c r="E41" s="73">
        <v>56</v>
      </c>
      <c r="F41" s="76">
        <f t="shared" si="4"/>
        <v>-0.125</v>
      </c>
      <c r="G41" s="73">
        <v>7</v>
      </c>
      <c r="H41" s="72">
        <v>1</v>
      </c>
      <c r="I41" s="72">
        <f>G41/H41</f>
        <v>7</v>
      </c>
      <c r="J41" s="72">
        <v>1</v>
      </c>
      <c r="K41" s="72">
        <v>11</v>
      </c>
      <c r="L41" s="73">
        <v>11419.86</v>
      </c>
      <c r="M41" s="73">
        <v>2409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45"/>
      <c r="B42" s="45"/>
      <c r="C42" s="56" t="s">
        <v>174</v>
      </c>
      <c r="D42" s="68">
        <f>SUM(D35:D41)</f>
        <v>282164.5500000001</v>
      </c>
      <c r="E42" s="68">
        <f t="shared" ref="E42:G42" si="5">SUM(E35:E41)</f>
        <v>263674.62</v>
      </c>
      <c r="F42" s="22">
        <f t="shared" si="4"/>
        <v>7.0124041517534416E-2</v>
      </c>
      <c r="G42" s="68">
        <f t="shared" si="5"/>
        <v>47218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396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397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391</v>
      </c>
      <c r="E6" s="36" t="s">
        <v>398</v>
      </c>
      <c r="F6" s="108"/>
      <c r="G6" s="36" t="s">
        <v>391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392</v>
      </c>
      <c r="E10" s="90" t="s">
        <v>399</v>
      </c>
      <c r="F10" s="108"/>
      <c r="G10" s="90" t="s">
        <v>392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69">
        <v>1</v>
      </c>
      <c r="C13" s="74" t="s">
        <v>332</v>
      </c>
      <c r="D13" s="73">
        <v>78501.69</v>
      </c>
      <c r="E13" s="72">
        <v>132459.74</v>
      </c>
      <c r="F13" s="76">
        <f>(D13-E13)/E13</f>
        <v>-0.40735434026973022</v>
      </c>
      <c r="G13" s="73">
        <v>10788</v>
      </c>
      <c r="H13" s="72">
        <v>272</v>
      </c>
      <c r="I13" s="72">
        <f t="shared" ref="I13:I22" si="0">G13/H13</f>
        <v>39.661764705882355</v>
      </c>
      <c r="J13" s="72">
        <v>13</v>
      </c>
      <c r="K13" s="72">
        <v>2</v>
      </c>
      <c r="L13" s="73">
        <v>225594.05</v>
      </c>
      <c r="M13" s="73">
        <v>32128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69">
        <v>3</v>
      </c>
      <c r="C14" s="74" t="s">
        <v>265</v>
      </c>
      <c r="D14" s="73">
        <v>40790.300000000003</v>
      </c>
      <c r="E14" s="72">
        <v>52487.040000000001</v>
      </c>
      <c r="F14" s="76">
        <f>(D14-E14)/E14</f>
        <v>-0.22285005974808253</v>
      </c>
      <c r="G14" s="73">
        <v>6481</v>
      </c>
      <c r="H14" s="72">
        <v>158</v>
      </c>
      <c r="I14" s="72">
        <f t="shared" si="0"/>
        <v>41.018987341772153</v>
      </c>
      <c r="J14" s="72">
        <v>9</v>
      </c>
      <c r="K14" s="72">
        <v>4</v>
      </c>
      <c r="L14" s="73">
        <v>325317</v>
      </c>
      <c r="M14" s="73">
        <v>47892</v>
      </c>
      <c r="N14" s="71">
        <v>44470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69">
        <v>2</v>
      </c>
      <c r="C15" s="74" t="s">
        <v>345</v>
      </c>
      <c r="D15" s="73">
        <v>39096.120000000003</v>
      </c>
      <c r="E15" s="72">
        <v>57157.64</v>
      </c>
      <c r="F15" s="76">
        <f>(D15-E15)/E15</f>
        <v>-0.31599485213175349</v>
      </c>
      <c r="G15" s="73">
        <v>7860</v>
      </c>
      <c r="H15" s="72">
        <v>285</v>
      </c>
      <c r="I15" s="72">
        <f t="shared" si="0"/>
        <v>27.578947368421051</v>
      </c>
      <c r="J15" s="72">
        <v>19</v>
      </c>
      <c r="K15" s="72">
        <v>3</v>
      </c>
      <c r="L15" s="73">
        <v>159556</v>
      </c>
      <c r="M15" s="73">
        <v>32134</v>
      </c>
      <c r="N15" s="71">
        <v>44477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379</v>
      </c>
      <c r="D16" s="73">
        <v>25663.599999999999</v>
      </c>
      <c r="E16" s="72" t="s">
        <v>36</v>
      </c>
      <c r="F16" s="72" t="s">
        <v>36</v>
      </c>
      <c r="G16" s="73">
        <v>4052</v>
      </c>
      <c r="H16" s="72">
        <v>161</v>
      </c>
      <c r="I16" s="72">
        <f t="shared" si="0"/>
        <v>25.167701863354036</v>
      </c>
      <c r="J16" s="72">
        <v>15</v>
      </c>
      <c r="K16" s="72">
        <v>1</v>
      </c>
      <c r="L16" s="73">
        <v>25664</v>
      </c>
      <c r="M16" s="73">
        <v>4052</v>
      </c>
      <c r="N16" s="71">
        <v>44491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  <c r="AA16" s="65"/>
    </row>
    <row r="17" spans="1:26" ht="25.35" customHeight="1">
      <c r="A17" s="69">
        <v>5</v>
      </c>
      <c r="B17" s="69">
        <v>4</v>
      </c>
      <c r="C17" s="74" t="s">
        <v>193</v>
      </c>
      <c r="D17" s="73">
        <v>23642.92</v>
      </c>
      <c r="E17" s="72">
        <v>26869.59</v>
      </c>
      <c r="F17" s="76">
        <f>(D17-E17)/E17</f>
        <v>-0.12008631318899923</v>
      </c>
      <c r="G17" s="73">
        <v>3745</v>
      </c>
      <c r="H17" s="72">
        <v>115</v>
      </c>
      <c r="I17" s="72">
        <f t="shared" si="0"/>
        <v>32.565217391304351</v>
      </c>
      <c r="J17" s="72">
        <v>9</v>
      </c>
      <c r="K17" s="72">
        <v>6</v>
      </c>
      <c r="L17" s="73">
        <v>391497.2</v>
      </c>
      <c r="M17" s="73">
        <v>58279</v>
      </c>
      <c r="N17" s="71">
        <v>44456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81"/>
      <c r="Y17" s="80"/>
      <c r="Z17" s="66"/>
    </row>
    <row r="18" spans="1:26" ht="25.35" customHeight="1">
      <c r="A18" s="69">
        <v>6</v>
      </c>
      <c r="B18" s="69" t="s">
        <v>34</v>
      </c>
      <c r="C18" s="74" t="s">
        <v>370</v>
      </c>
      <c r="D18" s="73">
        <v>17682.5</v>
      </c>
      <c r="E18" s="72" t="s">
        <v>36</v>
      </c>
      <c r="F18" s="72" t="s">
        <v>36</v>
      </c>
      <c r="G18" s="73">
        <v>2881</v>
      </c>
      <c r="H18" s="72">
        <v>189</v>
      </c>
      <c r="I18" s="72">
        <f t="shared" si="0"/>
        <v>15.243386243386244</v>
      </c>
      <c r="J18" s="72">
        <v>19</v>
      </c>
      <c r="K18" s="72">
        <v>1</v>
      </c>
      <c r="L18" s="73">
        <v>17976</v>
      </c>
      <c r="M18" s="73">
        <v>2935</v>
      </c>
      <c r="N18" s="71">
        <v>44491</v>
      </c>
      <c r="O18" s="70" t="s">
        <v>84</v>
      </c>
      <c r="P18" s="67"/>
      <c r="Q18" s="79"/>
      <c r="R18" s="79"/>
      <c r="S18" s="79"/>
      <c r="T18" s="79"/>
      <c r="U18" s="80"/>
      <c r="V18" s="80"/>
      <c r="W18" s="81"/>
      <c r="X18" s="81"/>
      <c r="Y18" s="80"/>
      <c r="Z18" s="66"/>
    </row>
    <row r="19" spans="1:26" ht="25.35" customHeight="1">
      <c r="A19" s="69">
        <v>7</v>
      </c>
      <c r="B19" s="69">
        <v>5</v>
      </c>
      <c r="C19" s="74" t="s">
        <v>353</v>
      </c>
      <c r="D19" s="73">
        <v>15272.08</v>
      </c>
      <c r="E19" s="72">
        <v>19218.7</v>
      </c>
      <c r="F19" s="76">
        <f>(D19-E19)/E19</f>
        <v>-0.2053531196178722</v>
      </c>
      <c r="G19" s="73">
        <v>3099</v>
      </c>
      <c r="H19" s="72">
        <v>137</v>
      </c>
      <c r="I19" s="72">
        <f t="shared" si="0"/>
        <v>22.62043795620438</v>
      </c>
      <c r="J19" s="72">
        <v>10</v>
      </c>
      <c r="K19" s="72">
        <v>6</v>
      </c>
      <c r="L19" s="73">
        <v>197888</v>
      </c>
      <c r="M19" s="73">
        <v>40327</v>
      </c>
      <c r="N19" s="71">
        <v>44456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1"/>
      <c r="Y19" s="80"/>
      <c r="Z19" s="66"/>
    </row>
    <row r="20" spans="1:26" ht="25.35" customHeight="1">
      <c r="A20" s="69">
        <v>8</v>
      </c>
      <c r="B20" s="69" t="s">
        <v>34</v>
      </c>
      <c r="C20" s="74" t="s">
        <v>355</v>
      </c>
      <c r="D20" s="73">
        <v>8371.5400000000009</v>
      </c>
      <c r="E20" s="72" t="s">
        <v>36</v>
      </c>
      <c r="F20" s="72" t="s">
        <v>36</v>
      </c>
      <c r="G20" s="73">
        <v>1282</v>
      </c>
      <c r="H20" s="72">
        <v>81</v>
      </c>
      <c r="I20" s="72">
        <f t="shared" si="0"/>
        <v>15.82716049382716</v>
      </c>
      <c r="J20" s="72">
        <v>12</v>
      </c>
      <c r="K20" s="72">
        <v>1</v>
      </c>
      <c r="L20" s="73">
        <v>8371.5400000000009</v>
      </c>
      <c r="M20" s="73">
        <v>1282</v>
      </c>
      <c r="N20" s="71">
        <v>44491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</row>
    <row r="21" spans="1:26" ht="25.35" customHeight="1">
      <c r="A21" s="69">
        <v>9</v>
      </c>
      <c r="B21" s="69">
        <v>6</v>
      </c>
      <c r="C21" s="74" t="s">
        <v>380</v>
      </c>
      <c r="D21" s="73">
        <v>7201.73</v>
      </c>
      <c r="E21" s="72">
        <v>17392.37</v>
      </c>
      <c r="F21" s="76">
        <f>(D21-E21)/E21</f>
        <v>-0.58592589739063738</v>
      </c>
      <c r="G21" s="73">
        <v>1149</v>
      </c>
      <c r="H21" s="72">
        <v>82</v>
      </c>
      <c r="I21" s="72">
        <f t="shared" si="0"/>
        <v>14.012195121951219</v>
      </c>
      <c r="J21" s="72">
        <v>12</v>
      </c>
      <c r="K21" s="72">
        <v>2</v>
      </c>
      <c r="L21" s="73">
        <v>24594</v>
      </c>
      <c r="M21" s="73">
        <v>3961</v>
      </c>
      <c r="N21" s="71">
        <v>44484</v>
      </c>
      <c r="O21" s="70" t="s">
        <v>43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8</v>
      </c>
      <c r="C22" s="74" t="s">
        <v>187</v>
      </c>
      <c r="D22" s="73">
        <v>6638.33</v>
      </c>
      <c r="E22" s="72">
        <v>4237</v>
      </c>
      <c r="F22" s="76">
        <f>(D22-E22)/E22</f>
        <v>0.56675241916450314</v>
      </c>
      <c r="G22" s="73">
        <v>1134</v>
      </c>
      <c r="H22" s="72">
        <v>18</v>
      </c>
      <c r="I22" s="72">
        <f t="shared" si="0"/>
        <v>63</v>
      </c>
      <c r="J22" s="72">
        <v>6</v>
      </c>
      <c r="K22" s="72">
        <v>6</v>
      </c>
      <c r="L22" s="73">
        <v>79479</v>
      </c>
      <c r="M22" s="73">
        <v>13780</v>
      </c>
      <c r="N22" s="71">
        <v>44456</v>
      </c>
      <c r="O22" s="70" t="s">
        <v>182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262860.81</v>
      </c>
      <c r="E23" s="68">
        <f t="shared" ref="E23:G23" si="1">SUM(E13:E22)</f>
        <v>309822.08000000002</v>
      </c>
      <c r="F23" s="22">
        <f>(D23-E23)/E23</f>
        <v>-0.15157496199108861</v>
      </c>
      <c r="G23" s="68">
        <f t="shared" si="1"/>
        <v>42471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74" t="s">
        <v>63</v>
      </c>
      <c r="D25" s="73">
        <v>6365.7</v>
      </c>
      <c r="E25" s="72">
        <v>8137.3</v>
      </c>
      <c r="F25" s="76">
        <f>(D25-E25)/E25</f>
        <v>-0.2177134921902843</v>
      </c>
      <c r="G25" s="73">
        <v>1337</v>
      </c>
      <c r="H25" s="72">
        <v>90</v>
      </c>
      <c r="I25" s="72">
        <f t="shared" ref="I25:I31" si="2">G25/H25</f>
        <v>14.855555555555556</v>
      </c>
      <c r="J25" s="72">
        <v>12</v>
      </c>
      <c r="K25" s="72">
        <v>4</v>
      </c>
      <c r="L25" s="73">
        <v>41586.75</v>
      </c>
      <c r="M25" s="73">
        <v>8768</v>
      </c>
      <c r="N25" s="71">
        <v>44470</v>
      </c>
      <c r="O25" s="58" t="s">
        <v>41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69">
        <v>9</v>
      </c>
      <c r="C26" s="74" t="s">
        <v>317</v>
      </c>
      <c r="D26" s="73">
        <v>2992.89</v>
      </c>
      <c r="E26" s="72">
        <v>4087.96</v>
      </c>
      <c r="F26" s="76">
        <f>(D26-E26)/E26</f>
        <v>-0.26787688724938602</v>
      </c>
      <c r="G26" s="73">
        <v>604</v>
      </c>
      <c r="H26" s="72">
        <v>40</v>
      </c>
      <c r="I26" s="72">
        <f t="shared" si="2"/>
        <v>15.1</v>
      </c>
      <c r="J26" s="72">
        <v>6</v>
      </c>
      <c r="K26" s="72">
        <v>10</v>
      </c>
      <c r="L26" s="73">
        <v>171163</v>
      </c>
      <c r="M26" s="73">
        <v>36877</v>
      </c>
      <c r="N26" s="71">
        <v>44428</v>
      </c>
      <c r="O26" s="70" t="s">
        <v>39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69" t="s">
        <v>34</v>
      </c>
      <c r="C27" s="74" t="s">
        <v>387</v>
      </c>
      <c r="D27" s="73">
        <v>2580.0700000000002</v>
      </c>
      <c r="E27" s="72" t="s">
        <v>36</v>
      </c>
      <c r="F27" s="72" t="s">
        <v>36</v>
      </c>
      <c r="G27" s="73">
        <v>442</v>
      </c>
      <c r="H27" s="72">
        <v>63</v>
      </c>
      <c r="I27" s="72">
        <f t="shared" si="2"/>
        <v>7.0158730158730158</v>
      </c>
      <c r="J27" s="72">
        <v>13</v>
      </c>
      <c r="K27" s="72">
        <v>1</v>
      </c>
      <c r="L27" s="73">
        <v>2580</v>
      </c>
      <c r="M27" s="73">
        <v>442</v>
      </c>
      <c r="N27" s="71">
        <v>44491</v>
      </c>
      <c r="O27" s="70" t="s">
        <v>84</v>
      </c>
      <c r="P27" s="67"/>
      <c r="Q27" s="79"/>
      <c r="R27" s="79"/>
      <c r="S27" s="79"/>
      <c r="T27" s="79"/>
      <c r="U27" s="80"/>
      <c r="V27" s="80"/>
      <c r="W27" s="81"/>
      <c r="X27" s="81"/>
      <c r="Y27" s="66"/>
      <c r="Z27" s="80"/>
    </row>
    <row r="28" spans="1:26" ht="25.35" customHeight="1">
      <c r="A28" s="69">
        <v>14</v>
      </c>
      <c r="B28" s="69">
        <v>10</v>
      </c>
      <c r="C28" s="74" t="s">
        <v>254</v>
      </c>
      <c r="D28" s="73">
        <v>860.25</v>
      </c>
      <c r="E28" s="72">
        <v>2950.5</v>
      </c>
      <c r="F28" s="76">
        <f>(D28-E28)/E28</f>
        <v>-0.70843924758515509</v>
      </c>
      <c r="G28" s="73">
        <v>160</v>
      </c>
      <c r="H28" s="72">
        <v>12</v>
      </c>
      <c r="I28" s="72">
        <f t="shared" si="2"/>
        <v>13.333333333333334</v>
      </c>
      <c r="J28" s="72">
        <v>6</v>
      </c>
      <c r="K28" s="72">
        <v>3</v>
      </c>
      <c r="L28" s="73">
        <v>12163.78</v>
      </c>
      <c r="M28" s="73">
        <v>2174</v>
      </c>
      <c r="N28" s="71">
        <v>44477</v>
      </c>
      <c r="O28" s="70" t="s">
        <v>50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 t="s">
        <v>58</v>
      </c>
      <c r="C29" s="74" t="s">
        <v>335</v>
      </c>
      <c r="D29" s="73">
        <v>515.49</v>
      </c>
      <c r="E29" s="72" t="s">
        <v>36</v>
      </c>
      <c r="F29" s="72" t="s">
        <v>36</v>
      </c>
      <c r="G29" s="73">
        <v>113</v>
      </c>
      <c r="H29" s="72">
        <v>3</v>
      </c>
      <c r="I29" s="72">
        <f t="shared" si="2"/>
        <v>37.666666666666664</v>
      </c>
      <c r="J29" s="72">
        <v>3</v>
      </c>
      <c r="K29" s="72">
        <v>0</v>
      </c>
      <c r="L29" s="73">
        <v>515</v>
      </c>
      <c r="M29" s="73">
        <v>113</v>
      </c>
      <c r="N29" s="71" t="s">
        <v>60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</row>
    <row r="30" spans="1:26" ht="25.35" customHeight="1">
      <c r="A30" s="69">
        <v>16</v>
      </c>
      <c r="B30" s="69">
        <v>11</v>
      </c>
      <c r="C30" s="74" t="s">
        <v>395</v>
      </c>
      <c r="D30" s="73">
        <v>376.63</v>
      </c>
      <c r="E30" s="72">
        <v>1149.29</v>
      </c>
      <c r="F30" s="76">
        <f>(D30-E30)/E30</f>
        <v>-0.67229332892481442</v>
      </c>
      <c r="G30" s="73">
        <v>79</v>
      </c>
      <c r="H30" s="72">
        <v>1</v>
      </c>
      <c r="I30" s="72">
        <f t="shared" si="2"/>
        <v>79</v>
      </c>
      <c r="J30" s="72">
        <v>1</v>
      </c>
      <c r="K30" s="72">
        <v>14</v>
      </c>
      <c r="L30" s="73">
        <v>228416</v>
      </c>
      <c r="M30" s="73">
        <v>49245</v>
      </c>
      <c r="N30" s="71">
        <v>44400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75" t="s">
        <v>36</v>
      </c>
      <c r="C31" s="60" t="s">
        <v>109</v>
      </c>
      <c r="D31" s="73">
        <v>242</v>
      </c>
      <c r="E31" s="72" t="s">
        <v>36</v>
      </c>
      <c r="F31" s="72" t="s">
        <v>36</v>
      </c>
      <c r="G31" s="73">
        <v>50</v>
      </c>
      <c r="H31" s="72">
        <v>3</v>
      </c>
      <c r="I31" s="72">
        <f t="shared" si="2"/>
        <v>16.666666666666668</v>
      </c>
      <c r="J31" s="72">
        <v>2</v>
      </c>
      <c r="K31" s="72" t="s">
        <v>36</v>
      </c>
      <c r="L31" s="73">
        <v>129732</v>
      </c>
      <c r="M31" s="73">
        <v>22369</v>
      </c>
      <c r="N31" s="71">
        <v>43868</v>
      </c>
      <c r="O31" s="70" t="s">
        <v>84</v>
      </c>
      <c r="P31" s="67"/>
      <c r="Q31" s="79"/>
      <c r="R31" s="79"/>
      <c r="S31" s="79"/>
      <c r="T31" s="79"/>
      <c r="U31" s="80"/>
      <c r="V31" s="80"/>
      <c r="W31" s="81"/>
      <c r="X31" s="81"/>
      <c r="Y31" s="66"/>
      <c r="Z31" s="80"/>
    </row>
    <row r="32" spans="1:26" ht="25.35" customHeight="1">
      <c r="A32" s="69">
        <v>18</v>
      </c>
      <c r="B32" s="82">
        <v>22</v>
      </c>
      <c r="C32" s="60" t="s">
        <v>305</v>
      </c>
      <c r="D32" s="73">
        <v>218</v>
      </c>
      <c r="E32" s="73">
        <v>188</v>
      </c>
      <c r="F32" s="76">
        <f>(D32-E32)/E32</f>
        <v>0.15957446808510639</v>
      </c>
      <c r="G32" s="73">
        <v>35</v>
      </c>
      <c r="H32" s="72" t="s">
        <v>36</v>
      </c>
      <c r="I32" s="72" t="s">
        <v>36</v>
      </c>
      <c r="J32" s="72">
        <v>1</v>
      </c>
      <c r="K32" s="72">
        <v>24</v>
      </c>
      <c r="L32" s="73">
        <v>14435</v>
      </c>
      <c r="M32" s="73">
        <v>2587</v>
      </c>
      <c r="N32" s="71">
        <v>44330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66"/>
      <c r="Z32" s="80"/>
    </row>
    <row r="33" spans="1:26" ht="25.35" customHeight="1">
      <c r="A33" s="69">
        <v>19</v>
      </c>
      <c r="B33" s="69">
        <v>18</v>
      </c>
      <c r="C33" s="74" t="s">
        <v>374</v>
      </c>
      <c r="D33" s="73">
        <v>187</v>
      </c>
      <c r="E33" s="72">
        <v>564.07000000000005</v>
      </c>
      <c r="F33" s="76">
        <f>(D33-E33)/E33</f>
        <v>-0.66848086230432391</v>
      </c>
      <c r="G33" s="73">
        <v>34</v>
      </c>
      <c r="H33" s="72" t="s">
        <v>36</v>
      </c>
      <c r="I33" s="72" t="s">
        <v>36</v>
      </c>
      <c r="J33" s="72">
        <v>2</v>
      </c>
      <c r="K33" s="72">
        <v>2</v>
      </c>
      <c r="L33" s="73">
        <v>751</v>
      </c>
      <c r="M33" s="73">
        <v>147</v>
      </c>
      <c r="N33" s="71">
        <v>44484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</row>
    <row r="34" spans="1:26" ht="25.35" customHeight="1">
      <c r="A34" s="69">
        <v>20</v>
      </c>
      <c r="B34" s="82">
        <v>23</v>
      </c>
      <c r="C34" s="74" t="s">
        <v>373</v>
      </c>
      <c r="D34" s="73">
        <v>181.3</v>
      </c>
      <c r="E34" s="72">
        <v>186.4</v>
      </c>
      <c r="F34" s="76">
        <f>(D34-E34)/E34</f>
        <v>-2.7360515021459197E-2</v>
      </c>
      <c r="G34" s="73">
        <v>58</v>
      </c>
      <c r="H34" s="72">
        <v>4</v>
      </c>
      <c r="I34" s="72">
        <f>G34/H34</f>
        <v>14.5</v>
      </c>
      <c r="J34" s="72">
        <v>1</v>
      </c>
      <c r="K34" s="72">
        <v>8</v>
      </c>
      <c r="L34" s="73">
        <v>24225.66</v>
      </c>
      <c r="M34" s="73">
        <v>5386</v>
      </c>
      <c r="N34" s="71">
        <v>44442</v>
      </c>
      <c r="O34" s="70" t="s">
        <v>101</v>
      </c>
      <c r="P34" s="67"/>
      <c r="Q34" s="79"/>
      <c r="R34" s="79"/>
      <c r="S34" s="79"/>
      <c r="T34" s="79"/>
      <c r="U34" s="80"/>
      <c r="V34" s="80"/>
      <c r="W34" s="81"/>
      <c r="X34" s="81"/>
      <c r="Y34" s="66"/>
      <c r="Z34" s="80"/>
    </row>
    <row r="35" spans="1:26" ht="25.2" customHeight="1">
      <c r="A35" s="45"/>
      <c r="B35" s="45"/>
      <c r="C35" s="56" t="s">
        <v>66</v>
      </c>
      <c r="D35" s="68">
        <f>SUM(D23:D34)</f>
        <v>277380.14</v>
      </c>
      <c r="E35" s="68">
        <f t="shared" ref="E35:G35" si="3">SUM(E23:E34)</f>
        <v>327085.60000000003</v>
      </c>
      <c r="F35" s="22">
        <f>(D35-E35)/E35</f>
        <v>-0.15196468447403375</v>
      </c>
      <c r="G35" s="68">
        <f t="shared" si="3"/>
        <v>45383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16</v>
      </c>
      <c r="C37" s="74" t="s">
        <v>400</v>
      </c>
      <c r="D37" s="73">
        <v>108</v>
      </c>
      <c r="E37" s="72">
        <v>618.99</v>
      </c>
      <c r="F37" s="76">
        <f>(D37-E37)/E37</f>
        <v>-0.82552222168371059</v>
      </c>
      <c r="G37" s="73">
        <v>27</v>
      </c>
      <c r="H37" s="72">
        <v>1</v>
      </c>
      <c r="I37" s="72">
        <f>G37/H37</f>
        <v>27</v>
      </c>
      <c r="J37" s="72">
        <v>1</v>
      </c>
      <c r="K37" s="72">
        <v>11</v>
      </c>
      <c r="L37" s="73">
        <v>158218</v>
      </c>
      <c r="M37" s="73">
        <v>25656</v>
      </c>
      <c r="N37" s="71">
        <v>44421</v>
      </c>
      <c r="O37" s="70" t="s">
        <v>43</v>
      </c>
      <c r="P37" s="67"/>
      <c r="Q37" s="79"/>
      <c r="R37" s="79"/>
      <c r="S37" s="79"/>
      <c r="T37" s="79"/>
      <c r="U37" s="80"/>
      <c r="V37" s="80"/>
      <c r="W37" s="80"/>
      <c r="X37" s="66"/>
      <c r="Y37" s="81"/>
      <c r="Z37" s="81"/>
    </row>
    <row r="38" spans="1:26" ht="25.35" customHeight="1">
      <c r="A38" s="69">
        <v>22</v>
      </c>
      <c r="B38" s="69">
        <v>14</v>
      </c>
      <c r="C38" s="74" t="s">
        <v>401</v>
      </c>
      <c r="D38" s="73">
        <v>78.25</v>
      </c>
      <c r="E38" s="72">
        <v>861.15</v>
      </c>
      <c r="F38" s="76">
        <f>(D38-E38)/E38</f>
        <v>-0.9091331359228938</v>
      </c>
      <c r="G38" s="73">
        <v>13</v>
      </c>
      <c r="H38" s="72">
        <v>2</v>
      </c>
      <c r="I38" s="72">
        <f>G38/H38</f>
        <v>6.5</v>
      </c>
      <c r="J38" s="72">
        <v>1</v>
      </c>
      <c r="K38" s="72">
        <v>13</v>
      </c>
      <c r="L38" s="73">
        <v>181409.13999999996</v>
      </c>
      <c r="M38" s="73">
        <v>28724</v>
      </c>
      <c r="N38" s="71">
        <v>44407</v>
      </c>
      <c r="O38" s="70" t="s">
        <v>402</v>
      </c>
      <c r="P38" s="67"/>
      <c r="Q38" s="79"/>
      <c r="R38" s="79"/>
      <c r="S38" s="65"/>
      <c r="T38" s="79"/>
      <c r="U38" s="79"/>
      <c r="V38" s="80"/>
      <c r="W38" s="66"/>
      <c r="X38" s="81"/>
      <c r="Y38" s="80"/>
      <c r="Z38" s="81"/>
    </row>
    <row r="39" spans="1:26" ht="24.6" customHeight="1">
      <c r="A39" s="69">
        <v>23</v>
      </c>
      <c r="B39" s="82">
        <v>19</v>
      </c>
      <c r="C39" s="74" t="s">
        <v>403</v>
      </c>
      <c r="D39" s="73">
        <v>69</v>
      </c>
      <c r="E39" s="72">
        <v>396.85</v>
      </c>
      <c r="F39" s="76">
        <f>(D39-E39)/E39</f>
        <v>-0.82613077989164674</v>
      </c>
      <c r="G39" s="73">
        <v>21</v>
      </c>
      <c r="H39" s="72" t="s">
        <v>36</v>
      </c>
      <c r="I39" s="72" t="s">
        <v>36</v>
      </c>
      <c r="J39" s="72">
        <v>1</v>
      </c>
      <c r="K39" s="72">
        <v>11</v>
      </c>
      <c r="L39" s="73">
        <v>43144.280000000006</v>
      </c>
      <c r="M39" s="73">
        <v>7836</v>
      </c>
      <c r="N39" s="71">
        <v>44421</v>
      </c>
      <c r="O39" s="70" t="s">
        <v>404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69">
        <v>25</v>
      </c>
      <c r="C40" s="74" t="s">
        <v>224</v>
      </c>
      <c r="D40" s="73">
        <v>56</v>
      </c>
      <c r="E40" s="73">
        <v>94</v>
      </c>
      <c r="F40" s="76">
        <f>(D40-E40)/E40</f>
        <v>-0.40425531914893614</v>
      </c>
      <c r="G40" s="73">
        <v>8</v>
      </c>
      <c r="H40" s="72">
        <v>1</v>
      </c>
      <c r="I40" s="72">
        <f>G40/H40</f>
        <v>8</v>
      </c>
      <c r="J40" s="72">
        <v>1</v>
      </c>
      <c r="K40" s="72">
        <v>10</v>
      </c>
      <c r="L40" s="73">
        <v>11370.86</v>
      </c>
      <c r="M40" s="73">
        <v>2402</v>
      </c>
      <c r="N40" s="71">
        <v>44421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45"/>
      <c r="B41" s="45"/>
      <c r="C41" s="56" t="s">
        <v>132</v>
      </c>
      <c r="D41" s="68">
        <f>SUM(D35:D40)</f>
        <v>277691.39</v>
      </c>
      <c r="E41" s="68">
        <f t="shared" ref="E41:G41" si="4">SUM(E35:E40)</f>
        <v>329056.59000000003</v>
      </c>
      <c r="F41" s="22">
        <f>(D41-E41)/E41</f>
        <v>-0.15609837809356744</v>
      </c>
      <c r="G41" s="68">
        <f t="shared" si="4"/>
        <v>45452</v>
      </c>
      <c r="H41" s="68"/>
      <c r="I41" s="47"/>
      <c r="J41" s="46"/>
      <c r="K41" s="48"/>
      <c r="L41" s="49"/>
      <c r="M41" s="53"/>
      <c r="N41" s="50"/>
      <c r="O41" s="58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3.1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7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2" style="27" bestFit="1" customWidth="1"/>
    <col min="25" max="25" width="14.88671875" style="27" customWidth="1"/>
    <col min="26" max="26" width="12" style="27" bestFit="1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405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406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398</v>
      </c>
      <c r="E6" s="36" t="s">
        <v>407</v>
      </c>
      <c r="F6" s="108"/>
      <c r="G6" s="36" t="s">
        <v>398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399</v>
      </c>
      <c r="E10" s="90" t="s">
        <v>408</v>
      </c>
      <c r="F10" s="108"/>
      <c r="G10" s="90" t="s">
        <v>399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  <c r="AA12" s="65"/>
    </row>
    <row r="13" spans="1:27" ht="25.35" customHeight="1">
      <c r="A13" s="69">
        <v>1</v>
      </c>
      <c r="B13" s="69" t="s">
        <v>34</v>
      </c>
      <c r="C13" s="74" t="s">
        <v>332</v>
      </c>
      <c r="D13" s="73">
        <v>132459.74</v>
      </c>
      <c r="E13" s="72" t="s">
        <v>36</v>
      </c>
      <c r="F13" s="76" t="s">
        <v>36</v>
      </c>
      <c r="G13" s="73">
        <v>19279</v>
      </c>
      <c r="H13" s="72">
        <v>308</v>
      </c>
      <c r="I13" s="72">
        <f t="shared" ref="I13:I22" si="0">G13/H13</f>
        <v>62.594155844155843</v>
      </c>
      <c r="J13" s="72">
        <v>15</v>
      </c>
      <c r="K13" s="72">
        <v>1</v>
      </c>
      <c r="L13" s="73">
        <v>147092.35999999999</v>
      </c>
      <c r="M13" s="73">
        <v>21340</v>
      </c>
      <c r="N13" s="71">
        <v>44484</v>
      </c>
      <c r="O13" s="70" t="s">
        <v>142</v>
      </c>
      <c r="P13" s="67"/>
      <c r="Q13" s="79"/>
      <c r="R13" s="79"/>
      <c r="S13" s="79"/>
      <c r="T13" s="79"/>
      <c r="U13" s="80"/>
      <c r="V13" s="80"/>
      <c r="W13" s="80"/>
      <c r="X13" s="81"/>
      <c r="Y13" s="66"/>
      <c r="Z13" s="81"/>
      <c r="AA13" s="66"/>
    </row>
    <row r="14" spans="1:27" ht="25.35" customHeight="1">
      <c r="A14" s="69">
        <v>2</v>
      </c>
      <c r="B14" s="69">
        <v>2</v>
      </c>
      <c r="C14" s="74" t="s">
        <v>345</v>
      </c>
      <c r="D14" s="73">
        <v>57157.64</v>
      </c>
      <c r="E14" s="72">
        <v>63188.57</v>
      </c>
      <c r="F14" s="76">
        <f>(D14-E14)/E14</f>
        <v>-9.5443368951061883E-2</v>
      </c>
      <c r="G14" s="73">
        <v>11424</v>
      </c>
      <c r="H14" s="72">
        <v>352</v>
      </c>
      <c r="I14" s="72">
        <f t="shared" si="0"/>
        <v>32.454545454545453</v>
      </c>
      <c r="J14" s="72">
        <v>20</v>
      </c>
      <c r="K14" s="72">
        <v>2</v>
      </c>
      <c r="L14" s="73">
        <v>120629</v>
      </c>
      <c r="M14" s="73">
        <v>24308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5"/>
    </row>
    <row r="15" spans="1:27" ht="25.35" customHeight="1">
      <c r="A15" s="69">
        <v>3</v>
      </c>
      <c r="B15" s="69">
        <v>1</v>
      </c>
      <c r="C15" s="74" t="s">
        <v>265</v>
      </c>
      <c r="D15" s="73">
        <v>52487.040000000001</v>
      </c>
      <c r="E15" s="72">
        <v>81645.850000000006</v>
      </c>
      <c r="F15" s="76">
        <f>(D15-E15)/E15</f>
        <v>-0.35713768672871926</v>
      </c>
      <c r="G15" s="73">
        <v>7882</v>
      </c>
      <c r="H15" s="72">
        <v>180</v>
      </c>
      <c r="I15" s="72">
        <f t="shared" si="0"/>
        <v>43.788888888888891</v>
      </c>
      <c r="J15" s="72">
        <v>15</v>
      </c>
      <c r="K15" s="72">
        <v>3</v>
      </c>
      <c r="L15" s="73">
        <v>284640</v>
      </c>
      <c r="M15" s="73">
        <v>41422</v>
      </c>
      <c r="N15" s="71">
        <v>44470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  <c r="AA15" s="65"/>
    </row>
    <row r="16" spans="1:27" ht="25.35" customHeight="1">
      <c r="A16" s="69">
        <v>4</v>
      </c>
      <c r="B16" s="69">
        <v>3</v>
      </c>
      <c r="C16" s="74" t="s">
        <v>193</v>
      </c>
      <c r="D16" s="73">
        <v>26869.59</v>
      </c>
      <c r="E16" s="72">
        <v>34684.82</v>
      </c>
      <c r="F16" s="76">
        <f>(D16-E16)/E16</f>
        <v>-0.22532133653857797</v>
      </c>
      <c r="G16" s="73">
        <v>4209</v>
      </c>
      <c r="H16" s="72">
        <v>120</v>
      </c>
      <c r="I16" s="72">
        <f t="shared" si="0"/>
        <v>35.075000000000003</v>
      </c>
      <c r="J16" s="72">
        <v>9</v>
      </c>
      <c r="K16" s="72">
        <v>5</v>
      </c>
      <c r="L16" s="73">
        <v>367873.78</v>
      </c>
      <c r="M16" s="73">
        <v>54537</v>
      </c>
      <c r="N16" s="71">
        <v>44456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  <c r="AA16" s="65"/>
    </row>
    <row r="17" spans="1:26" ht="25.35" customHeight="1">
      <c r="A17" s="69">
        <v>5</v>
      </c>
      <c r="B17" s="69">
        <v>4</v>
      </c>
      <c r="C17" s="74" t="s">
        <v>353</v>
      </c>
      <c r="D17" s="73">
        <v>19218.7</v>
      </c>
      <c r="E17" s="72">
        <v>18924.27</v>
      </c>
      <c r="F17" s="76">
        <f>(D17-E17)/E17</f>
        <v>1.5558328009482019E-2</v>
      </c>
      <c r="G17" s="73">
        <v>3856</v>
      </c>
      <c r="H17" s="72">
        <v>152</v>
      </c>
      <c r="I17" s="72">
        <f t="shared" si="0"/>
        <v>25.368421052631579</v>
      </c>
      <c r="J17" s="72">
        <v>11</v>
      </c>
      <c r="K17" s="72">
        <v>5</v>
      </c>
      <c r="L17" s="73">
        <v>182647</v>
      </c>
      <c r="M17" s="73">
        <v>37233</v>
      </c>
      <c r="N17" s="71">
        <v>44456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6"/>
      <c r="Z17" s="67"/>
    </row>
    <row r="18" spans="1:26" ht="25.35" customHeight="1">
      <c r="A18" s="69">
        <v>6</v>
      </c>
      <c r="B18" s="69" t="s">
        <v>34</v>
      </c>
      <c r="C18" s="74" t="s">
        <v>380</v>
      </c>
      <c r="D18" s="73">
        <v>17392.37</v>
      </c>
      <c r="E18" s="72" t="s">
        <v>36</v>
      </c>
      <c r="F18" s="76" t="s">
        <v>36</v>
      </c>
      <c r="G18" s="73">
        <v>2812</v>
      </c>
      <c r="H18" s="72">
        <v>173</v>
      </c>
      <c r="I18" s="72">
        <f t="shared" si="0"/>
        <v>16.254335260115607</v>
      </c>
      <c r="J18" s="72">
        <v>17</v>
      </c>
      <c r="K18" s="72">
        <v>1</v>
      </c>
      <c r="L18" s="73">
        <v>17392</v>
      </c>
      <c r="M18" s="73">
        <v>2812</v>
      </c>
      <c r="N18" s="71">
        <v>44484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>
        <v>7</v>
      </c>
      <c r="C19" s="74" t="s">
        <v>63</v>
      </c>
      <c r="D19" s="73">
        <v>8137.3</v>
      </c>
      <c r="E19" s="72">
        <v>8842.94</v>
      </c>
      <c r="F19" s="76">
        <f>(D19-E19)/E19</f>
        <v>-7.9796990593626133E-2</v>
      </c>
      <c r="G19" s="73">
        <v>1667</v>
      </c>
      <c r="H19" s="72">
        <v>103</v>
      </c>
      <c r="I19" s="72">
        <f t="shared" si="0"/>
        <v>16.184466019417474</v>
      </c>
      <c r="J19" s="72">
        <v>15</v>
      </c>
      <c r="K19" s="72">
        <v>3</v>
      </c>
      <c r="L19" s="73">
        <v>35242.519999999997</v>
      </c>
      <c r="M19" s="73">
        <v>7435</v>
      </c>
      <c r="N19" s="71">
        <v>44470</v>
      </c>
      <c r="O19" s="58" t="s">
        <v>41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</row>
    <row r="20" spans="1:26" ht="25.35" customHeight="1">
      <c r="A20" s="69">
        <v>8</v>
      </c>
      <c r="B20" s="69">
        <v>6</v>
      </c>
      <c r="C20" s="74" t="s">
        <v>187</v>
      </c>
      <c r="D20" s="73">
        <v>4237</v>
      </c>
      <c r="E20" s="72">
        <v>10551.79</v>
      </c>
      <c r="F20" s="76">
        <f>(D20-E20)/E20</f>
        <v>-0.59845675473071402</v>
      </c>
      <c r="G20" s="73">
        <v>736</v>
      </c>
      <c r="H20" s="72">
        <v>22</v>
      </c>
      <c r="I20" s="72">
        <f t="shared" si="0"/>
        <v>33.454545454545453</v>
      </c>
      <c r="J20" s="72">
        <v>8</v>
      </c>
      <c r="K20" s="72">
        <v>5</v>
      </c>
      <c r="L20" s="73">
        <v>70227</v>
      </c>
      <c r="M20" s="73">
        <v>12241</v>
      </c>
      <c r="N20" s="71">
        <v>44456</v>
      </c>
      <c r="O20" s="70" t="s">
        <v>182</v>
      </c>
      <c r="P20" s="67"/>
      <c r="Q20" s="79"/>
      <c r="R20" s="79"/>
      <c r="S20" s="79"/>
      <c r="T20" s="79"/>
      <c r="U20" s="80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11</v>
      </c>
      <c r="C21" s="74" t="s">
        <v>317</v>
      </c>
      <c r="D21" s="73">
        <v>4087.96</v>
      </c>
      <c r="E21" s="72">
        <v>3556.96</v>
      </c>
      <c r="F21" s="76">
        <f>(D21-E21)/E21</f>
        <v>0.14928478251090818</v>
      </c>
      <c r="G21" s="73">
        <v>833</v>
      </c>
      <c r="H21" s="72">
        <v>48</v>
      </c>
      <c r="I21" s="72">
        <f t="shared" si="0"/>
        <v>17.354166666666668</v>
      </c>
      <c r="J21" s="72">
        <v>7</v>
      </c>
      <c r="K21" s="72">
        <v>9</v>
      </c>
      <c r="L21" s="73">
        <v>168170</v>
      </c>
      <c r="M21" s="73">
        <v>36273</v>
      </c>
      <c r="N21" s="71">
        <v>44428</v>
      </c>
      <c r="O21" s="70" t="s">
        <v>39</v>
      </c>
      <c r="P21" s="67"/>
      <c r="Q21" s="79"/>
      <c r="R21" s="79"/>
      <c r="S21" s="79"/>
      <c r="T21" s="79"/>
      <c r="U21" s="80"/>
      <c r="V21" s="80"/>
      <c r="W21" s="81"/>
      <c r="X21" s="81"/>
      <c r="Y21" s="80"/>
      <c r="Z21" s="66"/>
    </row>
    <row r="22" spans="1:26" ht="25.35" customHeight="1">
      <c r="A22" s="69">
        <v>10</v>
      </c>
      <c r="B22" s="69">
        <v>8</v>
      </c>
      <c r="C22" s="74" t="s">
        <v>254</v>
      </c>
      <c r="D22" s="73">
        <v>2950.5</v>
      </c>
      <c r="E22" s="72">
        <v>8366.5299999999988</v>
      </c>
      <c r="F22" s="76">
        <f>(D22-E22)/E22</f>
        <v>-0.64734483710690094</v>
      </c>
      <c r="G22" s="73">
        <v>503</v>
      </c>
      <c r="H22" s="72">
        <v>34</v>
      </c>
      <c r="I22" s="72">
        <f t="shared" si="0"/>
        <v>14.794117647058824</v>
      </c>
      <c r="J22" s="72">
        <v>7</v>
      </c>
      <c r="K22" s="72">
        <v>2</v>
      </c>
      <c r="L22" s="73">
        <v>11303.53</v>
      </c>
      <c r="M22" s="73">
        <v>2014</v>
      </c>
      <c r="N22" s="71">
        <v>44477</v>
      </c>
      <c r="O22" s="70" t="s">
        <v>50</v>
      </c>
      <c r="P22" s="67"/>
      <c r="Q22" s="79"/>
      <c r="R22" s="79"/>
      <c r="S22" s="79"/>
      <c r="T22" s="79"/>
      <c r="U22" s="80"/>
      <c r="V22" s="80"/>
      <c r="W22" s="81"/>
      <c r="X22" s="81"/>
      <c r="Y22" s="80"/>
      <c r="Z22" s="66"/>
    </row>
    <row r="23" spans="1:26" ht="25.35" customHeight="1">
      <c r="A23" s="45"/>
      <c r="B23" s="45"/>
      <c r="C23" s="56" t="s">
        <v>52</v>
      </c>
      <c r="D23" s="68">
        <f>SUM(D13:D22)</f>
        <v>324997.84000000003</v>
      </c>
      <c r="E23" s="68">
        <f t="shared" ref="E23:G23" si="1">SUM(E13:E22)</f>
        <v>229761.73</v>
      </c>
      <c r="F23" s="22">
        <f>(D23-E23)/E23</f>
        <v>0.41449944688351714</v>
      </c>
      <c r="G23" s="68">
        <f t="shared" si="1"/>
        <v>53201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15</v>
      </c>
      <c r="C25" s="74" t="s">
        <v>395</v>
      </c>
      <c r="D25" s="73">
        <v>1149.29</v>
      </c>
      <c r="E25" s="72">
        <v>1001.38</v>
      </c>
      <c r="F25" s="76">
        <f t="shared" ref="F25:F31" si="2">(D25-E25)/E25</f>
        <v>0.14770616549162152</v>
      </c>
      <c r="G25" s="73">
        <v>229</v>
      </c>
      <c r="H25" s="72">
        <v>21</v>
      </c>
      <c r="I25" s="72">
        <f>G25/H25</f>
        <v>10.904761904761905</v>
      </c>
      <c r="J25" s="72">
        <v>3</v>
      </c>
      <c r="K25" s="72">
        <v>13</v>
      </c>
      <c r="L25" s="73">
        <v>228040</v>
      </c>
      <c r="M25" s="73">
        <v>49166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>
        <v>9</v>
      </c>
      <c r="C26" s="74" t="s">
        <v>409</v>
      </c>
      <c r="D26" s="73">
        <v>1138.5</v>
      </c>
      <c r="E26" s="72">
        <v>6366.81</v>
      </c>
      <c r="F26" s="76">
        <f t="shared" si="2"/>
        <v>-0.82118203621593866</v>
      </c>
      <c r="G26" s="73">
        <v>178</v>
      </c>
      <c r="H26" s="72">
        <v>13</v>
      </c>
      <c r="I26" s="72">
        <f>G26/H26</f>
        <v>13.692307692307692</v>
      </c>
      <c r="J26" s="72">
        <v>5</v>
      </c>
      <c r="K26" s="72">
        <v>2</v>
      </c>
      <c r="L26" s="73">
        <v>7505.31</v>
      </c>
      <c r="M26" s="73">
        <v>1198</v>
      </c>
      <c r="N26" s="71">
        <v>44477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</row>
    <row r="27" spans="1:26" ht="25.35" customHeight="1">
      <c r="A27" s="69">
        <v>13</v>
      </c>
      <c r="B27" s="25">
        <v>14</v>
      </c>
      <c r="C27" s="74" t="s">
        <v>410</v>
      </c>
      <c r="D27" s="73">
        <v>932</v>
      </c>
      <c r="E27" s="72">
        <v>1243.0899999999999</v>
      </c>
      <c r="F27" s="76">
        <f t="shared" si="2"/>
        <v>-0.25025541191707756</v>
      </c>
      <c r="G27" s="73">
        <v>140</v>
      </c>
      <c r="H27" s="72">
        <v>3</v>
      </c>
      <c r="I27" s="72">
        <f>G27/H27</f>
        <v>46.666666666666664</v>
      </c>
      <c r="J27" s="72">
        <v>1</v>
      </c>
      <c r="K27" s="72">
        <v>7</v>
      </c>
      <c r="L27" s="73">
        <v>41666.22</v>
      </c>
      <c r="M27" s="73">
        <v>6482</v>
      </c>
      <c r="N27" s="71">
        <v>44442</v>
      </c>
      <c r="O27" s="70" t="s">
        <v>56</v>
      </c>
      <c r="P27" s="67"/>
      <c r="Q27" s="79"/>
      <c r="R27" s="79"/>
      <c r="S27" s="79"/>
      <c r="T27" s="79"/>
      <c r="U27" s="80"/>
      <c r="V27" s="80"/>
      <c r="W27" s="81"/>
      <c r="X27" s="81"/>
      <c r="Y27" s="80"/>
      <c r="Z27" s="66"/>
    </row>
    <row r="28" spans="1:26" ht="25.35" customHeight="1">
      <c r="A28" s="69">
        <v>14</v>
      </c>
      <c r="B28" s="69">
        <v>17</v>
      </c>
      <c r="C28" s="74" t="s">
        <v>401</v>
      </c>
      <c r="D28" s="73">
        <v>861.15</v>
      </c>
      <c r="E28" s="72">
        <v>668.69999999999993</v>
      </c>
      <c r="F28" s="76">
        <f t="shared" si="2"/>
        <v>0.28779721848362505</v>
      </c>
      <c r="G28" s="73">
        <v>123</v>
      </c>
      <c r="H28" s="72">
        <v>5</v>
      </c>
      <c r="I28" s="72">
        <f>G28/H28</f>
        <v>24.6</v>
      </c>
      <c r="J28" s="72">
        <v>1</v>
      </c>
      <c r="K28" s="72">
        <v>12</v>
      </c>
      <c r="L28" s="73">
        <v>181330.88999999996</v>
      </c>
      <c r="M28" s="73">
        <v>28711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10</v>
      </c>
      <c r="C29" s="74" t="s">
        <v>411</v>
      </c>
      <c r="D29" s="73">
        <v>723</v>
      </c>
      <c r="E29" s="72">
        <v>4450</v>
      </c>
      <c r="F29" s="76">
        <f t="shared" si="2"/>
        <v>-0.83752808988764049</v>
      </c>
      <c r="G29" s="73">
        <v>114</v>
      </c>
      <c r="H29" s="72" t="s">
        <v>36</v>
      </c>
      <c r="I29" s="72" t="s">
        <v>36</v>
      </c>
      <c r="J29" s="72">
        <v>2</v>
      </c>
      <c r="K29" s="72">
        <v>6</v>
      </c>
      <c r="L29" s="73">
        <v>89129</v>
      </c>
      <c r="M29" s="73">
        <v>14255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16</v>
      </c>
      <c r="C30" s="74" t="s">
        <v>400</v>
      </c>
      <c r="D30" s="73">
        <v>618.99</v>
      </c>
      <c r="E30" s="72">
        <v>958.27</v>
      </c>
      <c r="F30" s="76">
        <f t="shared" si="2"/>
        <v>-0.35405470274557271</v>
      </c>
      <c r="G30" s="73">
        <v>103</v>
      </c>
      <c r="H30" s="72">
        <v>7</v>
      </c>
      <c r="I30" s="72">
        <f>G30/H30</f>
        <v>14.714285714285714</v>
      </c>
      <c r="J30" s="72">
        <v>1</v>
      </c>
      <c r="K30" s="72">
        <v>10</v>
      </c>
      <c r="L30" s="73">
        <v>158110</v>
      </c>
      <c r="M30" s="73">
        <v>25629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80"/>
      <c r="Z30" s="66"/>
    </row>
    <row r="31" spans="1:26" ht="25.35" customHeight="1">
      <c r="A31" s="69">
        <v>17</v>
      </c>
      <c r="B31" s="69">
        <v>12</v>
      </c>
      <c r="C31" s="74" t="s">
        <v>412</v>
      </c>
      <c r="D31" s="73">
        <v>599.54999999999995</v>
      </c>
      <c r="E31" s="72">
        <v>2014.8500000000001</v>
      </c>
      <c r="F31" s="76">
        <f t="shared" si="2"/>
        <v>-0.70243442439883863</v>
      </c>
      <c r="G31" s="73">
        <v>92</v>
      </c>
      <c r="H31" s="72">
        <v>5</v>
      </c>
      <c r="I31" s="72">
        <f>G31/H31</f>
        <v>18.399999999999999</v>
      </c>
      <c r="J31" s="72">
        <v>1</v>
      </c>
      <c r="K31" s="72">
        <v>3</v>
      </c>
      <c r="L31" s="73">
        <v>21071.74</v>
      </c>
      <c r="M31" s="73">
        <v>3362</v>
      </c>
      <c r="N31" s="71">
        <v>44463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1"/>
      <c r="Y31" s="80"/>
      <c r="Z31" s="66"/>
    </row>
    <row r="32" spans="1:26" ht="25.35" customHeight="1">
      <c r="A32" s="69">
        <v>18</v>
      </c>
      <c r="B32" s="82" t="s">
        <v>34</v>
      </c>
      <c r="C32" s="74" t="s">
        <v>374</v>
      </c>
      <c r="D32" s="73">
        <v>564.07000000000005</v>
      </c>
      <c r="E32" s="72" t="s">
        <v>36</v>
      </c>
      <c r="F32" s="76" t="s">
        <v>36</v>
      </c>
      <c r="G32" s="73">
        <v>113</v>
      </c>
      <c r="H32" s="72">
        <v>5</v>
      </c>
      <c r="I32" s="72">
        <f>G32/H32</f>
        <v>22.6</v>
      </c>
      <c r="J32" s="72">
        <v>5</v>
      </c>
      <c r="K32" s="72">
        <v>1</v>
      </c>
      <c r="L32" s="73">
        <v>564.07000000000005</v>
      </c>
      <c r="M32" s="73">
        <v>113</v>
      </c>
      <c r="N32" s="71">
        <v>44484</v>
      </c>
      <c r="O32" s="70" t="s">
        <v>82</v>
      </c>
      <c r="P32" s="67"/>
      <c r="Q32" s="79"/>
      <c r="R32" s="79"/>
      <c r="S32" s="79"/>
      <c r="T32" s="79"/>
      <c r="U32" s="80"/>
      <c r="V32" s="80"/>
      <c r="W32" s="81"/>
      <c r="X32" s="81"/>
      <c r="Y32" s="80"/>
      <c r="Z32" s="66"/>
    </row>
    <row r="33" spans="1:26" ht="25.35" customHeight="1">
      <c r="A33" s="69">
        <v>19</v>
      </c>
      <c r="B33" s="82">
        <v>24</v>
      </c>
      <c r="C33" s="74" t="s">
        <v>403</v>
      </c>
      <c r="D33" s="73">
        <v>396.85</v>
      </c>
      <c r="E33" s="72">
        <v>112.5</v>
      </c>
      <c r="F33" s="76">
        <f>(D33-E33)/E33</f>
        <v>2.5275555555555558</v>
      </c>
      <c r="G33" s="73">
        <v>65</v>
      </c>
      <c r="H33" s="72" t="s">
        <v>36</v>
      </c>
      <c r="I33" s="72" t="s">
        <v>36</v>
      </c>
      <c r="J33" s="72">
        <v>2</v>
      </c>
      <c r="K33" s="72">
        <v>10</v>
      </c>
      <c r="L33" s="73">
        <v>43075.280000000006</v>
      </c>
      <c r="M33" s="73">
        <v>7815</v>
      </c>
      <c r="N33" s="71">
        <v>44421</v>
      </c>
      <c r="O33" s="70" t="s">
        <v>404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</row>
    <row r="34" spans="1:26" ht="25.35" customHeight="1">
      <c r="A34" s="69">
        <v>20</v>
      </c>
      <c r="B34" s="69">
        <v>13</v>
      </c>
      <c r="C34" s="74" t="s">
        <v>413</v>
      </c>
      <c r="D34" s="73">
        <v>319.49</v>
      </c>
      <c r="E34" s="72">
        <v>1277.4000000000001</v>
      </c>
      <c r="F34" s="76">
        <f>(D34-E34)/E34</f>
        <v>-0.74989040237983406</v>
      </c>
      <c r="G34" s="73">
        <v>55</v>
      </c>
      <c r="H34" s="72">
        <v>6</v>
      </c>
      <c r="I34" s="72">
        <f>G34/H34</f>
        <v>9.1666666666666661</v>
      </c>
      <c r="J34" s="72">
        <v>1</v>
      </c>
      <c r="K34" s="72">
        <v>7</v>
      </c>
      <c r="L34" s="73">
        <v>86670</v>
      </c>
      <c r="M34" s="73">
        <v>13578</v>
      </c>
      <c r="N34" s="71">
        <v>44442</v>
      </c>
      <c r="O34" s="70" t="s">
        <v>43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</row>
    <row r="35" spans="1:26" ht="25.2" customHeight="1">
      <c r="A35" s="45"/>
      <c r="B35" s="45"/>
      <c r="C35" s="56" t="s">
        <v>66</v>
      </c>
      <c r="D35" s="68">
        <f>SUM(D23:D34)</f>
        <v>332300.73</v>
      </c>
      <c r="E35" s="68">
        <f t="shared" ref="E35:G35" si="3">SUM(E23:E34)</f>
        <v>247854.73</v>
      </c>
      <c r="F35" s="22">
        <f>(D35-E35)/E35</f>
        <v>0.34070763951125715</v>
      </c>
      <c r="G35" s="68">
        <f t="shared" si="3"/>
        <v>54413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74" t="s">
        <v>370</v>
      </c>
      <c r="D37" s="73">
        <v>293.5</v>
      </c>
      <c r="E37" s="72" t="s">
        <v>36</v>
      </c>
      <c r="F37" s="72" t="s">
        <v>36</v>
      </c>
      <c r="G37" s="73">
        <v>54</v>
      </c>
      <c r="H37" s="72">
        <v>3</v>
      </c>
      <c r="I37" s="72">
        <f>G37/H37</f>
        <v>18</v>
      </c>
      <c r="J37" s="72">
        <v>3</v>
      </c>
      <c r="K37" s="72">
        <v>0</v>
      </c>
      <c r="L37" s="73">
        <v>294</v>
      </c>
      <c r="M37" s="73">
        <v>54</v>
      </c>
      <c r="N37" s="71" t="s">
        <v>60</v>
      </c>
      <c r="O37" s="70" t="s">
        <v>84</v>
      </c>
      <c r="P37" s="67"/>
      <c r="Q37" s="79"/>
      <c r="R37" s="79"/>
      <c r="S37" s="79"/>
      <c r="T37" s="79"/>
      <c r="U37" s="80"/>
      <c r="V37" s="80"/>
      <c r="W37" s="81"/>
      <c r="X37" s="80"/>
      <c r="Y37" s="81"/>
      <c r="Z37" s="66"/>
    </row>
    <row r="38" spans="1:26" ht="25.35" customHeight="1">
      <c r="A38" s="69">
        <v>22</v>
      </c>
      <c r="B38" s="69">
        <v>19</v>
      </c>
      <c r="C38" s="60" t="s">
        <v>305</v>
      </c>
      <c r="D38" s="73">
        <v>188</v>
      </c>
      <c r="E38" s="73">
        <v>427</v>
      </c>
      <c r="F38" s="76">
        <f>(D38-E38)/E38</f>
        <v>-0.55971896955503508</v>
      </c>
      <c r="G38" s="73">
        <v>35</v>
      </c>
      <c r="H38" s="72" t="s">
        <v>36</v>
      </c>
      <c r="I38" s="72" t="s">
        <v>36</v>
      </c>
      <c r="J38" s="72">
        <v>1</v>
      </c>
      <c r="K38" s="72">
        <v>23</v>
      </c>
      <c r="L38" s="73">
        <v>14216.59</v>
      </c>
      <c r="M38" s="73">
        <v>2552</v>
      </c>
      <c r="N38" s="71">
        <v>44330</v>
      </c>
      <c r="O38" s="70" t="s">
        <v>82</v>
      </c>
      <c r="P38" s="67"/>
      <c r="Q38" s="79"/>
      <c r="R38" s="79"/>
      <c r="S38" s="65"/>
      <c r="T38" s="79"/>
      <c r="U38" s="79"/>
      <c r="V38" s="80"/>
      <c r="W38" s="66"/>
      <c r="X38" s="81"/>
      <c r="Y38" s="81"/>
      <c r="Z38" s="80"/>
    </row>
    <row r="39" spans="1:26" ht="24.6" customHeight="1">
      <c r="A39" s="69">
        <v>23</v>
      </c>
      <c r="B39" s="82">
        <v>20</v>
      </c>
      <c r="C39" s="74" t="s">
        <v>373</v>
      </c>
      <c r="D39" s="73">
        <v>186.4</v>
      </c>
      <c r="E39" s="72">
        <v>286.89999999999998</v>
      </c>
      <c r="F39" s="76">
        <f>(D39-E39)/E39</f>
        <v>-0.35029627047751821</v>
      </c>
      <c r="G39" s="73">
        <v>58</v>
      </c>
      <c r="H39" s="72">
        <v>7</v>
      </c>
      <c r="I39" s="72">
        <f>G39/H39</f>
        <v>8.2857142857142865</v>
      </c>
      <c r="J39" s="72">
        <v>1</v>
      </c>
      <c r="K39" s="72">
        <v>7</v>
      </c>
      <c r="L39" s="73">
        <v>24044.36</v>
      </c>
      <c r="M39" s="73">
        <v>5328</v>
      </c>
      <c r="N39" s="71">
        <v>44442</v>
      </c>
      <c r="O39" s="70" t="s">
        <v>101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4.6" customHeight="1">
      <c r="A40" s="69">
        <v>24</v>
      </c>
      <c r="B40" s="82">
        <v>25</v>
      </c>
      <c r="C40" s="74" t="s">
        <v>414</v>
      </c>
      <c r="D40" s="73">
        <v>104</v>
      </c>
      <c r="E40" s="72">
        <v>64</v>
      </c>
      <c r="F40" s="76">
        <f>(D40-E40)/E40</f>
        <v>0.625</v>
      </c>
      <c r="G40" s="73">
        <v>19</v>
      </c>
      <c r="H40" s="72">
        <v>1</v>
      </c>
      <c r="I40" s="72">
        <f>G40/H40</f>
        <v>19</v>
      </c>
      <c r="J40" s="75">
        <v>1</v>
      </c>
      <c r="K40" s="72">
        <v>8</v>
      </c>
      <c r="L40" s="73">
        <v>13754.39</v>
      </c>
      <c r="M40" s="73">
        <v>2573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69">
        <v>21</v>
      </c>
      <c r="C41" s="74" t="s">
        <v>224</v>
      </c>
      <c r="D41" s="73">
        <v>94</v>
      </c>
      <c r="E41" s="73">
        <v>167</v>
      </c>
      <c r="F41" s="76">
        <f>(D41-E41)/E41</f>
        <v>-0.43712574850299402</v>
      </c>
      <c r="G41" s="73">
        <v>16</v>
      </c>
      <c r="H41" s="72">
        <v>1</v>
      </c>
      <c r="I41" s="72">
        <f>G41/H41</f>
        <v>16</v>
      </c>
      <c r="J41" s="72">
        <v>1</v>
      </c>
      <c r="K41" s="72">
        <v>9</v>
      </c>
      <c r="L41" s="73">
        <v>11314.86</v>
      </c>
      <c r="M41" s="73">
        <v>2394</v>
      </c>
      <c r="N41" s="71">
        <v>44421</v>
      </c>
      <c r="O41" s="70" t="s">
        <v>50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</row>
    <row r="42" spans="1:26" ht="25.35" customHeight="1">
      <c r="A42" s="69">
        <v>26</v>
      </c>
      <c r="B42" s="72" t="s">
        <v>36</v>
      </c>
      <c r="C42" s="74" t="s">
        <v>415</v>
      </c>
      <c r="D42" s="73">
        <v>44</v>
      </c>
      <c r="E42" s="72" t="s">
        <v>36</v>
      </c>
      <c r="F42" s="72" t="s">
        <v>36</v>
      </c>
      <c r="G42" s="73">
        <v>11</v>
      </c>
      <c r="H42" s="72">
        <v>1</v>
      </c>
      <c r="I42" s="72">
        <f>G42/H42</f>
        <v>11</v>
      </c>
      <c r="J42" s="72">
        <v>1</v>
      </c>
      <c r="K42" s="72">
        <v>4</v>
      </c>
      <c r="L42" s="73">
        <v>9005</v>
      </c>
      <c r="M42" s="73">
        <v>1733</v>
      </c>
      <c r="N42" s="71">
        <v>44435</v>
      </c>
      <c r="O42" s="58" t="s">
        <v>84</v>
      </c>
      <c r="P42" s="67"/>
      <c r="Q42" s="79"/>
      <c r="R42" s="79"/>
      <c r="S42" s="79"/>
      <c r="T42" s="79"/>
      <c r="U42" s="79"/>
      <c r="V42" s="80"/>
      <c r="W42" s="81"/>
      <c r="X42" s="81"/>
      <c r="Y42" s="66"/>
      <c r="Z42" s="80"/>
    </row>
    <row r="43" spans="1:26" ht="25.35" customHeight="1">
      <c r="A43" s="45"/>
      <c r="B43" s="45"/>
      <c r="C43" s="56" t="s">
        <v>124</v>
      </c>
      <c r="D43" s="68">
        <f>SUM(D35:D42)</f>
        <v>333210.63</v>
      </c>
      <c r="E43" s="68">
        <f t="shared" ref="E43:G43" si="4">SUM(E35:E42)</f>
        <v>248799.63</v>
      </c>
      <c r="F43" s="22">
        <f t="shared" ref="F43" si="5">(D43-E43)/E43</f>
        <v>0.33927301258446407</v>
      </c>
      <c r="G43" s="68">
        <f t="shared" si="4"/>
        <v>54606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644</v>
      </c>
      <c r="F1" s="34"/>
      <c r="G1" s="34"/>
      <c r="H1" s="34"/>
      <c r="I1" s="34"/>
    </row>
    <row r="2" spans="1:29" ht="19.5" customHeight="1">
      <c r="E2" s="34" t="s">
        <v>645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642</v>
      </c>
      <c r="E6" s="36" t="s">
        <v>12</v>
      </c>
      <c r="F6" s="108"/>
      <c r="G6" s="108" t="s">
        <v>642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>
      <c r="A10" s="105"/>
      <c r="B10" s="105"/>
      <c r="C10" s="108"/>
      <c r="D10" s="36" t="s">
        <v>643</v>
      </c>
      <c r="E10" s="36" t="s">
        <v>27</v>
      </c>
      <c r="F10" s="108"/>
      <c r="G10" s="36" t="s">
        <v>643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83">
        <v>1</v>
      </c>
      <c r="C13" s="74" t="s">
        <v>35</v>
      </c>
      <c r="D13" s="73">
        <v>57016.160000000003</v>
      </c>
      <c r="E13" s="72">
        <v>76403.11</v>
      </c>
      <c r="F13" s="76">
        <f>(D13-E13)/E13</f>
        <v>-0.25374556088096412</v>
      </c>
      <c r="G13" s="73">
        <v>9263</v>
      </c>
      <c r="H13" s="72">
        <v>321</v>
      </c>
      <c r="I13" s="72">
        <f t="shared" ref="I13:I22" si="0">G13/H13</f>
        <v>28.856697819314643</v>
      </c>
      <c r="J13" s="72">
        <v>26</v>
      </c>
      <c r="K13" s="72">
        <v>2</v>
      </c>
      <c r="L13" s="73">
        <v>136946</v>
      </c>
      <c r="M13" s="73">
        <v>20867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83" t="s">
        <v>34</v>
      </c>
      <c r="C14" s="74" t="s">
        <v>59</v>
      </c>
      <c r="D14" s="73">
        <v>43623.02</v>
      </c>
      <c r="E14" s="72" t="s">
        <v>36</v>
      </c>
      <c r="F14" s="72" t="s">
        <v>36</v>
      </c>
      <c r="G14" s="73">
        <v>9958</v>
      </c>
      <c r="H14" s="72">
        <v>376</v>
      </c>
      <c r="I14" s="72">
        <f t="shared" si="0"/>
        <v>26.48404255319149</v>
      </c>
      <c r="J14" s="72">
        <v>21</v>
      </c>
      <c r="K14" s="72">
        <v>1</v>
      </c>
      <c r="L14" s="73">
        <v>44832</v>
      </c>
      <c r="M14" s="73">
        <v>10223</v>
      </c>
      <c r="N14" s="71">
        <v>44729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83">
        <v>2</v>
      </c>
      <c r="C15" s="74" t="s">
        <v>38</v>
      </c>
      <c r="D15" s="73">
        <v>33342.21</v>
      </c>
      <c r="E15" s="72">
        <v>33910.629999999997</v>
      </c>
      <c r="F15" s="76">
        <f>(D15-E15)/E15</f>
        <v>-1.6762295480797565E-2</v>
      </c>
      <c r="G15" s="73">
        <v>6183</v>
      </c>
      <c r="H15" s="72">
        <v>183</v>
      </c>
      <c r="I15" s="72">
        <f t="shared" si="0"/>
        <v>33.786885245901637</v>
      </c>
      <c r="J15" s="72">
        <v>12</v>
      </c>
      <c r="K15" s="72">
        <v>4</v>
      </c>
      <c r="L15" s="73">
        <v>222298</v>
      </c>
      <c r="M15" s="73">
        <v>32911</v>
      </c>
      <c r="N15" s="71">
        <v>44708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83" t="s">
        <v>58</v>
      </c>
      <c r="C16" s="74" t="s">
        <v>638</v>
      </c>
      <c r="D16" s="73">
        <v>18108.45</v>
      </c>
      <c r="E16" s="72" t="s">
        <v>36</v>
      </c>
      <c r="F16" s="72" t="s">
        <v>36</v>
      </c>
      <c r="G16" s="73">
        <v>3344</v>
      </c>
      <c r="H16" s="72">
        <v>26</v>
      </c>
      <c r="I16" s="72">
        <f t="shared" si="0"/>
        <v>128.61538461538461</v>
      </c>
      <c r="J16" s="72">
        <v>6</v>
      </c>
      <c r="K16" s="72">
        <v>0</v>
      </c>
      <c r="L16" s="73">
        <v>18108.45</v>
      </c>
      <c r="M16" s="73">
        <v>3344</v>
      </c>
      <c r="N16" s="71" t="s">
        <v>60</v>
      </c>
      <c r="O16" s="70" t="s">
        <v>639</v>
      </c>
      <c r="P16" s="67"/>
      <c r="Q16" s="79"/>
      <c r="R16" s="81"/>
      <c r="S16" s="81"/>
      <c r="T16" s="66"/>
      <c r="V16" s="67"/>
      <c r="W16" s="66"/>
      <c r="X16" s="67"/>
      <c r="Y16" s="66"/>
    </row>
    <row r="17" spans="1:29" ht="25.35" customHeight="1">
      <c r="A17" s="69">
        <v>5</v>
      </c>
      <c r="B17" s="83" t="s">
        <v>58</v>
      </c>
      <c r="C17" s="74" t="s">
        <v>641</v>
      </c>
      <c r="D17" s="73">
        <v>16737.16</v>
      </c>
      <c r="E17" s="72" t="s">
        <v>36</v>
      </c>
      <c r="F17" s="72" t="s">
        <v>36</v>
      </c>
      <c r="G17" s="73">
        <v>2405</v>
      </c>
      <c r="H17" s="72">
        <v>64</v>
      </c>
      <c r="I17" s="72">
        <f t="shared" si="0"/>
        <v>37.578125</v>
      </c>
      <c r="J17" s="72">
        <v>15</v>
      </c>
      <c r="K17" s="72">
        <v>0</v>
      </c>
      <c r="L17" s="73">
        <v>16737.16</v>
      </c>
      <c r="M17" s="73">
        <v>2405</v>
      </c>
      <c r="N17" s="71" t="s">
        <v>60</v>
      </c>
      <c r="O17" s="70" t="s">
        <v>56</v>
      </c>
      <c r="P17" s="67"/>
      <c r="Q17" s="79"/>
      <c r="R17" s="66"/>
      <c r="S17" s="66"/>
      <c r="T17" s="67"/>
      <c r="V17" s="67"/>
      <c r="X17" s="67"/>
      <c r="Y17" s="66"/>
    </row>
    <row r="18" spans="1:29" ht="25.35" customHeight="1">
      <c r="A18" s="69">
        <v>6</v>
      </c>
      <c r="B18" s="83">
        <v>3</v>
      </c>
      <c r="C18" s="74" t="s">
        <v>40</v>
      </c>
      <c r="D18" s="73">
        <v>13090.08</v>
      </c>
      <c r="E18" s="72">
        <v>22308.78</v>
      </c>
      <c r="F18" s="76">
        <f>(D18-E18)/E18</f>
        <v>-0.41323192034705614</v>
      </c>
      <c r="G18" s="73">
        <v>3197</v>
      </c>
      <c r="H18" s="72">
        <v>153</v>
      </c>
      <c r="I18" s="72">
        <f t="shared" si="0"/>
        <v>20.895424836601308</v>
      </c>
      <c r="J18" s="72">
        <v>13</v>
      </c>
      <c r="K18" s="72">
        <v>3</v>
      </c>
      <c r="L18" s="73">
        <v>61248.79</v>
      </c>
      <c r="M18" s="73">
        <v>14379</v>
      </c>
      <c r="N18" s="71">
        <v>44715</v>
      </c>
      <c r="O18" s="70" t="s">
        <v>41</v>
      </c>
      <c r="P18" s="67"/>
      <c r="Q18" s="79"/>
      <c r="R18" s="66"/>
      <c r="S18" s="66"/>
      <c r="T18" s="81"/>
      <c r="X18" s="67"/>
      <c r="Y18" s="66"/>
    </row>
    <row r="19" spans="1:29" ht="25.35" customHeight="1">
      <c r="A19" s="69">
        <v>7</v>
      </c>
      <c r="B19" s="83">
        <v>4</v>
      </c>
      <c r="C19" s="74" t="s">
        <v>42</v>
      </c>
      <c r="D19" s="73">
        <v>12346.7</v>
      </c>
      <c r="E19" s="72">
        <v>13260.98</v>
      </c>
      <c r="F19" s="76">
        <f>(D19-E19)/E19</f>
        <v>-6.8945130752025782E-2</v>
      </c>
      <c r="G19" s="73">
        <v>2256</v>
      </c>
      <c r="H19" s="72">
        <v>114</v>
      </c>
      <c r="I19" s="72">
        <f t="shared" si="0"/>
        <v>19.789473684210527</v>
      </c>
      <c r="J19" s="72">
        <v>11</v>
      </c>
      <c r="K19" s="72">
        <v>7</v>
      </c>
      <c r="L19" s="73">
        <v>417544</v>
      </c>
      <c r="M19" s="73">
        <v>58959</v>
      </c>
      <c r="N19" s="71">
        <v>44687</v>
      </c>
      <c r="O19" s="70" t="s">
        <v>43</v>
      </c>
      <c r="P19" s="67"/>
      <c r="Q19" s="79"/>
      <c r="R19" s="66"/>
      <c r="S19" s="66"/>
      <c r="T19" s="81"/>
      <c r="X19" s="67"/>
      <c r="Y19" s="66"/>
    </row>
    <row r="20" spans="1:29" ht="25.35" customHeight="1">
      <c r="A20" s="69">
        <v>8</v>
      </c>
      <c r="B20" s="83" t="s">
        <v>34</v>
      </c>
      <c r="C20" s="74" t="s">
        <v>636</v>
      </c>
      <c r="D20" s="73">
        <v>11648.509999999998</v>
      </c>
      <c r="E20" s="72" t="s">
        <v>36</v>
      </c>
      <c r="F20" s="72" t="s">
        <v>36</v>
      </c>
      <c r="G20" s="73">
        <v>2153</v>
      </c>
      <c r="H20" s="72">
        <v>170</v>
      </c>
      <c r="I20" s="72">
        <f t="shared" si="0"/>
        <v>12.664705882352941</v>
      </c>
      <c r="J20" s="72">
        <v>18</v>
      </c>
      <c r="K20" s="72">
        <v>1</v>
      </c>
      <c r="L20" s="73">
        <v>11648.51</v>
      </c>
      <c r="M20" s="73">
        <v>2153</v>
      </c>
      <c r="N20" s="71">
        <v>44729</v>
      </c>
      <c r="O20" s="70" t="s">
        <v>50</v>
      </c>
      <c r="P20" s="67"/>
      <c r="Q20" s="79"/>
      <c r="R20" s="66"/>
      <c r="S20" s="66"/>
      <c r="T20" s="81"/>
      <c r="X20" s="67"/>
      <c r="Y20" s="66"/>
    </row>
    <row r="21" spans="1:29" ht="25.35" customHeight="1">
      <c r="A21" s="69">
        <v>9</v>
      </c>
      <c r="B21" s="83">
        <v>5</v>
      </c>
      <c r="C21" s="74" t="s">
        <v>44</v>
      </c>
      <c r="D21" s="73">
        <v>10331.459999999999</v>
      </c>
      <c r="E21" s="72">
        <v>10320.879999999999</v>
      </c>
      <c r="F21" s="76">
        <f>(D21-E21)/E21</f>
        <v>1.0251063862771323E-3</v>
      </c>
      <c r="G21" s="73">
        <v>2394</v>
      </c>
      <c r="H21" s="72">
        <v>96</v>
      </c>
      <c r="I21" s="72">
        <f t="shared" si="0"/>
        <v>24.9375</v>
      </c>
      <c r="J21" s="72">
        <v>8</v>
      </c>
      <c r="K21" s="72">
        <v>12</v>
      </c>
      <c r="L21" s="73">
        <v>411634</v>
      </c>
      <c r="M21" s="73">
        <v>80513</v>
      </c>
      <c r="N21" s="71">
        <v>44652</v>
      </c>
      <c r="O21" s="70" t="s">
        <v>39</v>
      </c>
      <c r="P21" s="67"/>
      <c r="Q21" s="79"/>
      <c r="R21" s="66"/>
      <c r="S21" s="66"/>
      <c r="T21" s="81"/>
      <c r="X21" s="67"/>
      <c r="Y21" s="66"/>
    </row>
    <row r="22" spans="1:29" ht="25.35" customHeight="1">
      <c r="A22" s="69">
        <v>10</v>
      </c>
      <c r="B22" s="84">
        <v>6</v>
      </c>
      <c r="C22" s="74" t="s">
        <v>45</v>
      </c>
      <c r="D22" s="73">
        <v>6191.54</v>
      </c>
      <c r="E22" s="72">
        <v>6894.79</v>
      </c>
      <c r="F22" s="76">
        <f>(D22-E22)/E22</f>
        <v>-0.1019973052116163</v>
      </c>
      <c r="G22" s="73">
        <v>1505</v>
      </c>
      <c r="H22" s="72">
        <v>40</v>
      </c>
      <c r="I22" s="72">
        <f t="shared" si="0"/>
        <v>37.625</v>
      </c>
      <c r="J22" s="72">
        <v>5</v>
      </c>
      <c r="K22" s="72">
        <v>14</v>
      </c>
      <c r="L22" s="73">
        <v>202221</v>
      </c>
      <c r="M22" s="73">
        <v>40985</v>
      </c>
      <c r="N22" s="71">
        <v>44638</v>
      </c>
      <c r="O22" s="70" t="s">
        <v>37</v>
      </c>
      <c r="P22" s="67"/>
      <c r="Q22" s="79"/>
      <c r="R22" s="66"/>
      <c r="S22" s="66"/>
      <c r="T22" s="81"/>
      <c r="U22" s="66"/>
      <c r="V22" s="66"/>
      <c r="W22" s="66"/>
      <c r="X22" s="66"/>
      <c r="Y22" s="2"/>
    </row>
    <row r="23" spans="1:29" ht="25.35" customHeight="1">
      <c r="A23" s="45"/>
      <c r="B23" s="45"/>
      <c r="C23" s="56" t="s">
        <v>52</v>
      </c>
      <c r="D23" s="68">
        <f>SUM(D13:D22)</f>
        <v>222435.29</v>
      </c>
      <c r="E23" s="68">
        <v>179163.33000000002</v>
      </c>
      <c r="F23" s="78">
        <f>(D23-E23)/E23</f>
        <v>0.2415224142127744</v>
      </c>
      <c r="G23" s="68">
        <f t="shared" ref="G23" si="1">SUM(G13:G22)</f>
        <v>42658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83" t="s">
        <v>34</v>
      </c>
      <c r="C25" s="74" t="s">
        <v>637</v>
      </c>
      <c r="D25" s="73">
        <v>5855.51</v>
      </c>
      <c r="E25" s="72" t="s">
        <v>36</v>
      </c>
      <c r="F25" s="72" t="s">
        <v>36</v>
      </c>
      <c r="G25" s="73">
        <v>1108</v>
      </c>
      <c r="H25" s="72">
        <v>100</v>
      </c>
      <c r="I25" s="72">
        <f>G25/H25</f>
        <v>11.08</v>
      </c>
      <c r="J25" s="72">
        <v>10</v>
      </c>
      <c r="K25" s="72">
        <v>1</v>
      </c>
      <c r="L25" s="73">
        <v>5855.51</v>
      </c>
      <c r="M25" s="73">
        <v>1108</v>
      </c>
      <c r="N25" s="71">
        <v>44729</v>
      </c>
      <c r="O25" s="70" t="s">
        <v>80</v>
      </c>
      <c r="P25" s="11"/>
      <c r="Q25" s="79"/>
      <c r="R25" s="79"/>
      <c r="S25" s="64"/>
      <c r="T25" s="79"/>
      <c r="U25" s="66"/>
      <c r="V25" s="80"/>
      <c r="W25" s="2"/>
      <c r="X25" s="66"/>
      <c r="Y25" s="80"/>
      <c r="Z25" s="81"/>
      <c r="AA25" s="66"/>
      <c r="AB25" s="66"/>
      <c r="AC25" s="81"/>
    </row>
    <row r="26" spans="1:29" ht="25.35" customHeight="1">
      <c r="A26" s="69">
        <v>12</v>
      </c>
      <c r="B26" s="83">
        <v>8</v>
      </c>
      <c r="C26" s="74" t="s">
        <v>48</v>
      </c>
      <c r="D26" s="73">
        <v>4199.1099999999997</v>
      </c>
      <c r="E26" s="72">
        <v>4368.9399999999996</v>
      </c>
      <c r="F26" s="76">
        <f t="shared" ref="F26:F35" si="2">(D26-E26)/E26</f>
        <v>-3.8872129166342397E-2</v>
      </c>
      <c r="G26" s="73">
        <v>975</v>
      </c>
      <c r="H26" s="72">
        <v>30</v>
      </c>
      <c r="I26" s="72">
        <f>G26/H26</f>
        <v>32.5</v>
      </c>
      <c r="J26" s="72">
        <v>5</v>
      </c>
      <c r="K26" s="72">
        <v>15</v>
      </c>
      <c r="L26" s="73">
        <v>285733</v>
      </c>
      <c r="M26" s="73">
        <v>57535</v>
      </c>
      <c r="N26" s="71">
        <v>44631</v>
      </c>
      <c r="O26" s="70" t="s">
        <v>43</v>
      </c>
      <c r="P26" s="67"/>
      <c r="Q26" s="79"/>
      <c r="R26" s="79"/>
      <c r="S26" s="64"/>
      <c r="T26" s="79"/>
      <c r="U26" s="66"/>
      <c r="V26" s="66"/>
      <c r="W26" s="66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83">
        <v>11</v>
      </c>
      <c r="C27" s="74" t="s">
        <v>53</v>
      </c>
      <c r="D27" s="73">
        <v>2865</v>
      </c>
      <c r="E27" s="72">
        <v>2670</v>
      </c>
      <c r="F27" s="76">
        <f t="shared" si="2"/>
        <v>7.3033707865168537E-2</v>
      </c>
      <c r="G27" s="73">
        <v>487</v>
      </c>
      <c r="H27" s="72" t="s">
        <v>36</v>
      </c>
      <c r="I27" s="72" t="s">
        <v>36</v>
      </c>
      <c r="J27" s="72">
        <v>4</v>
      </c>
      <c r="K27" s="72">
        <v>9</v>
      </c>
      <c r="L27" s="73">
        <v>118456</v>
      </c>
      <c r="M27" s="73">
        <v>17571</v>
      </c>
      <c r="N27" s="71">
        <v>44673</v>
      </c>
      <c r="O27" s="70" t="s">
        <v>47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9" ht="25.35" customHeight="1">
      <c r="A28" s="69">
        <v>14</v>
      </c>
      <c r="B28" s="84">
        <v>10</v>
      </c>
      <c r="C28" s="74" t="s">
        <v>51</v>
      </c>
      <c r="D28" s="73">
        <v>2475.25</v>
      </c>
      <c r="E28" s="72">
        <v>3254.02</v>
      </c>
      <c r="F28" s="76">
        <f t="shared" si="2"/>
        <v>-0.23932551121382167</v>
      </c>
      <c r="G28" s="73">
        <v>827</v>
      </c>
      <c r="H28" s="72">
        <v>28</v>
      </c>
      <c r="I28" s="72">
        <f>G28/H28</f>
        <v>29.535714285714285</v>
      </c>
      <c r="J28" s="72">
        <v>5</v>
      </c>
      <c r="K28" s="72">
        <v>11</v>
      </c>
      <c r="L28" s="73">
        <v>177560.13</v>
      </c>
      <c r="M28" s="73">
        <v>43427</v>
      </c>
      <c r="N28" s="71">
        <v>44659</v>
      </c>
      <c r="O28" s="70" t="s">
        <v>41</v>
      </c>
      <c r="P28" s="67"/>
      <c r="Q28" s="79"/>
      <c r="R28" s="79"/>
      <c r="S28" s="64"/>
      <c r="T28" s="79"/>
      <c r="V28" s="80"/>
      <c r="W28" s="80"/>
      <c r="X28" s="2"/>
      <c r="Y28" s="80"/>
      <c r="Z28" s="81"/>
      <c r="AA28" s="66"/>
      <c r="AB28" s="80"/>
      <c r="AC28" s="66"/>
    </row>
    <row r="29" spans="1:29" ht="25.35" customHeight="1">
      <c r="A29" s="69">
        <v>15</v>
      </c>
      <c r="B29" s="83">
        <v>9</v>
      </c>
      <c r="C29" s="74" t="s">
        <v>49</v>
      </c>
      <c r="D29" s="73">
        <v>1292.02</v>
      </c>
      <c r="E29" s="72">
        <v>3552.2000000000003</v>
      </c>
      <c r="F29" s="76">
        <f t="shared" si="2"/>
        <v>-0.63627611057935929</v>
      </c>
      <c r="G29" s="73">
        <v>438</v>
      </c>
      <c r="H29" s="72">
        <v>26</v>
      </c>
      <c r="I29" s="72">
        <f>G29/H29</f>
        <v>16.846153846153847</v>
      </c>
      <c r="J29" s="72">
        <v>5</v>
      </c>
      <c r="K29" s="72">
        <v>4</v>
      </c>
      <c r="L29" s="73">
        <v>31631.37</v>
      </c>
      <c r="M29" s="73">
        <v>7469</v>
      </c>
      <c r="N29" s="71">
        <v>44708</v>
      </c>
      <c r="O29" s="70" t="s">
        <v>50</v>
      </c>
      <c r="P29" s="67"/>
      <c r="Q29" s="79"/>
      <c r="R29" s="79"/>
      <c r="S29" s="64"/>
      <c r="T29" s="79"/>
      <c r="U29" s="66"/>
      <c r="V29" s="80"/>
      <c r="W29" s="2"/>
      <c r="X29" s="66"/>
      <c r="Y29" s="80"/>
      <c r="Z29" s="81"/>
      <c r="AA29" s="66"/>
      <c r="AB29" s="66"/>
      <c r="AC29" s="81"/>
    </row>
    <row r="30" spans="1:29" ht="25.35" customHeight="1">
      <c r="A30" s="69">
        <v>16</v>
      </c>
      <c r="B30" s="84">
        <v>16</v>
      </c>
      <c r="C30" s="74" t="s">
        <v>61</v>
      </c>
      <c r="D30" s="73">
        <v>664.7</v>
      </c>
      <c r="E30" s="72">
        <v>1018.5</v>
      </c>
      <c r="F30" s="76">
        <f t="shared" si="2"/>
        <v>-0.34737358861070194</v>
      </c>
      <c r="G30" s="73">
        <v>135</v>
      </c>
      <c r="H30" s="72">
        <v>7</v>
      </c>
      <c r="I30" s="72">
        <f>G30/H30</f>
        <v>19.285714285714285</v>
      </c>
      <c r="J30" s="72">
        <v>2</v>
      </c>
      <c r="K30" s="72">
        <v>8</v>
      </c>
      <c r="L30" s="73">
        <v>24653.08</v>
      </c>
      <c r="M30" s="73">
        <v>4168</v>
      </c>
      <c r="N30" s="71">
        <v>44680</v>
      </c>
      <c r="O30" s="70" t="s">
        <v>50</v>
      </c>
      <c r="P30" s="67"/>
      <c r="Q30" s="79"/>
      <c r="R30" s="79"/>
      <c r="S30" s="79"/>
      <c r="T30" s="79"/>
      <c r="U30" s="66"/>
      <c r="V30" s="66"/>
      <c r="W30" s="66"/>
      <c r="X30" s="81"/>
      <c r="Y30" s="80"/>
      <c r="Z30" s="2"/>
      <c r="AA30" s="81"/>
      <c r="AB30" s="66"/>
      <c r="AC30" s="66"/>
    </row>
    <row r="31" spans="1:29" ht="25.35" customHeight="1">
      <c r="A31" s="69">
        <v>17</v>
      </c>
      <c r="B31" s="84">
        <v>7</v>
      </c>
      <c r="C31" s="74" t="s">
        <v>46</v>
      </c>
      <c r="D31" s="73">
        <v>629</v>
      </c>
      <c r="E31" s="72">
        <v>4889</v>
      </c>
      <c r="F31" s="76">
        <f t="shared" si="2"/>
        <v>-0.87134383309470242</v>
      </c>
      <c r="G31" s="73">
        <v>162</v>
      </c>
      <c r="H31" s="72" t="s">
        <v>36</v>
      </c>
      <c r="I31" s="72" t="s">
        <v>36</v>
      </c>
      <c r="J31" s="72">
        <v>2</v>
      </c>
      <c r="K31" s="72">
        <v>5</v>
      </c>
      <c r="L31" s="73">
        <v>45059</v>
      </c>
      <c r="M31" s="73">
        <v>7533</v>
      </c>
      <c r="N31" s="71">
        <v>44701</v>
      </c>
      <c r="O31" s="70" t="s">
        <v>47</v>
      </c>
      <c r="P31" s="67"/>
      <c r="Q31" s="79"/>
      <c r="R31" s="79"/>
      <c r="S31" s="79"/>
      <c r="T31" s="79"/>
      <c r="U31" s="66"/>
      <c r="V31" s="66"/>
      <c r="W31" s="66"/>
      <c r="X31" s="80"/>
      <c r="Y31" s="81"/>
      <c r="AB31" s="66"/>
    </row>
    <row r="32" spans="1:29" ht="25.35" customHeight="1">
      <c r="A32" s="69">
        <v>18</v>
      </c>
      <c r="B32" s="84">
        <v>13</v>
      </c>
      <c r="C32" s="74" t="s">
        <v>55</v>
      </c>
      <c r="D32" s="73">
        <v>550.32000000000005</v>
      </c>
      <c r="E32" s="72">
        <v>2449.5500000000002</v>
      </c>
      <c r="F32" s="76">
        <f t="shared" si="2"/>
        <v>-0.77533832744789855</v>
      </c>
      <c r="G32" s="73">
        <v>103</v>
      </c>
      <c r="H32" s="72">
        <v>7</v>
      </c>
      <c r="I32" s="72">
        <f>G32/H32</f>
        <v>14.714285714285714</v>
      </c>
      <c r="J32" s="72">
        <v>1</v>
      </c>
      <c r="K32" s="72">
        <v>10</v>
      </c>
      <c r="L32" s="73">
        <v>314073.93</v>
      </c>
      <c r="M32" s="73">
        <v>44326</v>
      </c>
      <c r="N32" s="71">
        <v>44666</v>
      </c>
      <c r="O32" s="70" t="s">
        <v>56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AB32" s="81"/>
    </row>
    <row r="33" spans="1:29" ht="25.35" customHeight="1">
      <c r="A33" s="69">
        <v>19</v>
      </c>
      <c r="B33" s="83">
        <v>12</v>
      </c>
      <c r="C33" s="74" t="s">
        <v>54</v>
      </c>
      <c r="D33" s="73">
        <v>428.11</v>
      </c>
      <c r="E33" s="72">
        <v>2509.09</v>
      </c>
      <c r="F33" s="76">
        <f t="shared" si="2"/>
        <v>-0.8293763874552128</v>
      </c>
      <c r="G33" s="73">
        <v>75</v>
      </c>
      <c r="H33" s="72">
        <v>5</v>
      </c>
      <c r="I33" s="72">
        <f>G33/H33</f>
        <v>15</v>
      </c>
      <c r="J33" s="72">
        <v>1</v>
      </c>
      <c r="K33" s="75">
        <v>11</v>
      </c>
      <c r="L33" s="73">
        <v>189029</v>
      </c>
      <c r="M33" s="73">
        <v>27960</v>
      </c>
      <c r="N33" s="71">
        <v>44659</v>
      </c>
      <c r="O33" s="70" t="s">
        <v>39</v>
      </c>
      <c r="P33" s="67"/>
      <c r="Q33" s="79"/>
      <c r="R33" s="79"/>
      <c r="S33" s="64"/>
      <c r="T33" s="79"/>
      <c r="U33" s="66"/>
      <c r="V33" s="80"/>
      <c r="W33" s="80"/>
      <c r="X33" s="2"/>
      <c r="Y33" s="81"/>
      <c r="Z33" s="66"/>
      <c r="AA33" s="66"/>
      <c r="AB33" s="66"/>
      <c r="AC33" s="81"/>
    </row>
    <row r="34" spans="1:29" ht="25.35" customHeight="1">
      <c r="A34" s="69">
        <v>20</v>
      </c>
      <c r="B34" s="83">
        <v>18</v>
      </c>
      <c r="C34" s="74" t="s">
        <v>79</v>
      </c>
      <c r="D34" s="73">
        <v>348.5</v>
      </c>
      <c r="E34" s="73">
        <v>683.25</v>
      </c>
      <c r="F34" s="76">
        <f t="shared" si="2"/>
        <v>-0.48993779729235271</v>
      </c>
      <c r="G34" s="73">
        <v>66</v>
      </c>
      <c r="H34" s="72">
        <v>5</v>
      </c>
      <c r="I34" s="72">
        <f>G34/H34</f>
        <v>13.2</v>
      </c>
      <c r="J34" s="72">
        <v>4</v>
      </c>
      <c r="K34" s="72">
        <v>3</v>
      </c>
      <c r="L34" s="73">
        <v>8167.15</v>
      </c>
      <c r="M34" s="73">
        <v>1390</v>
      </c>
      <c r="N34" s="71">
        <v>44708</v>
      </c>
      <c r="O34" s="70" t="s">
        <v>80</v>
      </c>
      <c r="P34" s="67"/>
      <c r="Q34" s="79"/>
      <c r="R34" s="81"/>
      <c r="S34" s="81"/>
      <c r="T34" s="88"/>
      <c r="V34" s="4"/>
      <c r="W34" s="66"/>
      <c r="Y34" s="2"/>
    </row>
    <row r="35" spans="1:29" ht="25.2" customHeight="1">
      <c r="A35" s="45"/>
      <c r="B35" s="45"/>
      <c r="C35" s="56" t="s">
        <v>66</v>
      </c>
      <c r="D35" s="68">
        <f>SUM(D23:D34)</f>
        <v>241742.81</v>
      </c>
      <c r="E35" s="68">
        <v>192983.9</v>
      </c>
      <c r="F35" s="78">
        <f t="shared" si="2"/>
        <v>0.25265791602304649</v>
      </c>
      <c r="G35" s="68">
        <f>SUM(G23:G34)</f>
        <v>47034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85</v>
      </c>
      <c r="D37" s="73">
        <v>335</v>
      </c>
      <c r="E37" s="72" t="s">
        <v>36</v>
      </c>
      <c r="F37" s="72" t="s">
        <v>36</v>
      </c>
      <c r="G37" s="73">
        <v>151</v>
      </c>
      <c r="H37" s="72">
        <v>7</v>
      </c>
      <c r="I37" s="72">
        <f>G37/H37</f>
        <v>21.571428571428573</v>
      </c>
      <c r="J37" s="72">
        <v>1</v>
      </c>
      <c r="K37" s="72" t="s">
        <v>36</v>
      </c>
      <c r="L37" s="73">
        <v>18995.29</v>
      </c>
      <c r="M37" s="73">
        <v>4069</v>
      </c>
      <c r="N37" s="71">
        <v>44533</v>
      </c>
      <c r="O37" s="70" t="s">
        <v>41</v>
      </c>
      <c r="P37" s="67"/>
      <c r="Q37" s="79"/>
      <c r="R37" s="81"/>
      <c r="S37" s="81"/>
      <c r="V37" s="4"/>
      <c r="W37" s="66"/>
      <c r="Y37" s="2"/>
    </row>
    <row r="38" spans="1:29" ht="25.35" customHeight="1">
      <c r="A38" s="69">
        <v>22</v>
      </c>
      <c r="B38" s="75" t="s">
        <v>36</v>
      </c>
      <c r="C38" s="74" t="s">
        <v>86</v>
      </c>
      <c r="D38" s="73">
        <v>318.5</v>
      </c>
      <c r="E38" s="72" t="s">
        <v>36</v>
      </c>
      <c r="F38" s="72" t="s">
        <v>36</v>
      </c>
      <c r="G38" s="73">
        <v>153</v>
      </c>
      <c r="H38" s="72">
        <v>6</v>
      </c>
      <c r="I38" s="72">
        <f>G38/H38</f>
        <v>25.5</v>
      </c>
      <c r="J38" s="72">
        <v>1</v>
      </c>
      <c r="K38" s="72" t="s">
        <v>36</v>
      </c>
      <c r="L38" s="73">
        <v>6960.94</v>
      </c>
      <c r="M38" s="73">
        <v>1849</v>
      </c>
      <c r="N38" s="71">
        <v>44386</v>
      </c>
      <c r="O38" s="70" t="s">
        <v>41</v>
      </c>
      <c r="P38" s="67"/>
      <c r="Q38" s="79"/>
      <c r="R38" s="81"/>
      <c r="S38" s="81"/>
      <c r="V38" s="4"/>
      <c r="W38" s="66"/>
      <c r="Y38" s="2"/>
    </row>
    <row r="39" spans="1:29" ht="25.35" customHeight="1">
      <c r="A39" s="69">
        <v>23</v>
      </c>
      <c r="B39" s="75" t="s">
        <v>36</v>
      </c>
      <c r="C39" s="74" t="s">
        <v>83</v>
      </c>
      <c r="D39" s="73">
        <v>162.5</v>
      </c>
      <c r="E39" s="72" t="s">
        <v>36</v>
      </c>
      <c r="F39" s="72" t="s">
        <v>36</v>
      </c>
      <c r="G39" s="73">
        <v>71</v>
      </c>
      <c r="H39" s="72">
        <v>3</v>
      </c>
      <c r="I39" s="72">
        <f>G39/H39</f>
        <v>23.666666666666668</v>
      </c>
      <c r="J39" s="72">
        <v>1</v>
      </c>
      <c r="K39" s="72" t="s">
        <v>36</v>
      </c>
      <c r="L39" s="73">
        <v>36502</v>
      </c>
      <c r="M39" s="73">
        <v>7177</v>
      </c>
      <c r="N39" s="71">
        <v>44589</v>
      </c>
      <c r="O39" s="70" t="s">
        <v>84</v>
      </c>
      <c r="P39" s="67"/>
      <c r="Q39" s="79"/>
      <c r="R39" s="81"/>
      <c r="S39" s="81"/>
      <c r="V39" s="4"/>
      <c r="W39" s="66"/>
      <c r="Y39" s="2"/>
    </row>
    <row r="40" spans="1:29" ht="25.35" customHeight="1">
      <c r="A40" s="69">
        <v>24</v>
      </c>
      <c r="B40" s="83">
        <v>24</v>
      </c>
      <c r="C40" s="74" t="s">
        <v>69</v>
      </c>
      <c r="D40" s="73">
        <v>153</v>
      </c>
      <c r="E40" s="72">
        <v>174</v>
      </c>
      <c r="F40" s="76">
        <f>(D40-E40)/E40</f>
        <v>-0.1206896551724138</v>
      </c>
      <c r="G40" s="73">
        <v>37</v>
      </c>
      <c r="H40" s="72" t="s">
        <v>36</v>
      </c>
      <c r="I40" s="72" t="s">
        <v>36</v>
      </c>
      <c r="J40" s="72">
        <v>1</v>
      </c>
      <c r="K40" s="72">
        <v>8</v>
      </c>
      <c r="L40" s="73">
        <v>39740</v>
      </c>
      <c r="M40" s="73">
        <v>8326</v>
      </c>
      <c r="N40" s="71">
        <v>44680</v>
      </c>
      <c r="O40" s="70" t="s">
        <v>47</v>
      </c>
      <c r="P40" s="67"/>
      <c r="Q40" s="79"/>
      <c r="R40" s="81"/>
      <c r="S40" s="66"/>
      <c r="T40" s="81"/>
    </row>
    <row r="41" spans="1:29" ht="25.35" customHeight="1">
      <c r="A41" s="69">
        <v>25</v>
      </c>
      <c r="B41" s="83">
        <v>14</v>
      </c>
      <c r="C41" s="74" t="s">
        <v>57</v>
      </c>
      <c r="D41" s="73">
        <v>150</v>
      </c>
      <c r="E41" s="72">
        <v>1963</v>
      </c>
      <c r="F41" s="76">
        <f>(D41-E41)/E41</f>
        <v>-0.92358634742740708</v>
      </c>
      <c r="G41" s="73">
        <v>39</v>
      </c>
      <c r="H41" s="72" t="s">
        <v>36</v>
      </c>
      <c r="I41" s="72" t="s">
        <v>36</v>
      </c>
      <c r="J41" s="72">
        <v>1</v>
      </c>
      <c r="K41" s="72">
        <v>6</v>
      </c>
      <c r="L41" s="73" t="s">
        <v>640</v>
      </c>
      <c r="M41" s="73">
        <v>9201</v>
      </c>
      <c r="N41" s="71">
        <v>44694</v>
      </c>
      <c r="O41" s="70" t="s">
        <v>47</v>
      </c>
      <c r="P41" s="11"/>
      <c r="Q41" s="79"/>
      <c r="R41" s="81"/>
      <c r="S41" s="81"/>
      <c r="T41" s="66"/>
    </row>
    <row r="42" spans="1:29" ht="25.35" customHeight="1">
      <c r="A42" s="69">
        <v>26</v>
      </c>
      <c r="B42" s="75" t="s">
        <v>36</v>
      </c>
      <c r="C42" s="74" t="s">
        <v>87</v>
      </c>
      <c r="D42" s="73">
        <v>118.5</v>
      </c>
      <c r="E42" s="72" t="s">
        <v>36</v>
      </c>
      <c r="F42" s="72" t="s">
        <v>36</v>
      </c>
      <c r="G42" s="73">
        <v>53</v>
      </c>
      <c r="H42" s="72">
        <v>3</v>
      </c>
      <c r="I42" s="72">
        <f>G42/H42</f>
        <v>17.666666666666668</v>
      </c>
      <c r="J42" s="72">
        <v>1</v>
      </c>
      <c r="K42" s="72" t="s">
        <v>36</v>
      </c>
      <c r="L42" s="73">
        <v>26532.04</v>
      </c>
      <c r="M42" s="73">
        <v>6350</v>
      </c>
      <c r="N42" s="71">
        <v>44414</v>
      </c>
      <c r="O42" s="70" t="s">
        <v>41</v>
      </c>
      <c r="P42" s="67"/>
      <c r="Q42" s="79"/>
      <c r="R42" s="67"/>
      <c r="S42" s="66"/>
    </row>
    <row r="43" spans="1:29" ht="25.35" customHeight="1">
      <c r="A43" s="69">
        <v>27</v>
      </c>
      <c r="B43" s="83">
        <v>28</v>
      </c>
      <c r="C43" s="74" t="s">
        <v>73</v>
      </c>
      <c r="D43" s="73">
        <v>92</v>
      </c>
      <c r="E43" s="72">
        <v>52</v>
      </c>
      <c r="F43" s="76">
        <f>(D43-E43)/E43</f>
        <v>0.76923076923076927</v>
      </c>
      <c r="G43" s="73">
        <v>18</v>
      </c>
      <c r="H43" s="72" t="s">
        <v>36</v>
      </c>
      <c r="I43" s="72" t="s">
        <v>36</v>
      </c>
      <c r="J43" s="72">
        <v>1</v>
      </c>
      <c r="K43" s="72">
        <v>7</v>
      </c>
      <c r="L43" s="73">
        <v>8842</v>
      </c>
      <c r="M43" s="73">
        <v>1512</v>
      </c>
      <c r="N43" s="71">
        <v>44687</v>
      </c>
      <c r="O43" s="70" t="s">
        <v>47</v>
      </c>
      <c r="P43" s="11"/>
      <c r="Q43" s="79"/>
      <c r="R43" s="79"/>
      <c r="S43" s="64"/>
      <c r="T43" s="79"/>
      <c r="U43" s="66"/>
      <c r="V43" s="80"/>
      <c r="W43" s="80"/>
      <c r="X43" s="2"/>
      <c r="Y43" s="66"/>
      <c r="Z43" s="81"/>
      <c r="AA43" s="66"/>
      <c r="AB43" s="66"/>
      <c r="AC43" s="81"/>
    </row>
    <row r="44" spans="1:29" ht="25.35" customHeight="1">
      <c r="A44" s="69">
        <v>28</v>
      </c>
      <c r="B44" s="83">
        <v>26</v>
      </c>
      <c r="C44" s="74" t="s">
        <v>71</v>
      </c>
      <c r="D44" s="73">
        <v>80</v>
      </c>
      <c r="E44" s="72">
        <v>128</v>
      </c>
      <c r="F44" s="76">
        <f>(D44-E44)/E44</f>
        <v>-0.375</v>
      </c>
      <c r="G44" s="73">
        <v>12</v>
      </c>
      <c r="H44" s="72">
        <v>1</v>
      </c>
      <c r="I44" s="72">
        <f>G44/H44</f>
        <v>12</v>
      </c>
      <c r="J44" s="72">
        <v>1</v>
      </c>
      <c r="K44" s="72">
        <v>8</v>
      </c>
      <c r="L44" s="73">
        <v>17674</v>
      </c>
      <c r="M44" s="73">
        <v>2737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66"/>
      <c r="V44" s="80"/>
      <c r="W44" s="80"/>
      <c r="X44" s="2"/>
      <c r="Y44" s="66"/>
      <c r="Z44" s="81"/>
      <c r="AA44" s="66"/>
      <c r="AB44" s="66"/>
      <c r="AC44" s="81"/>
    </row>
    <row r="45" spans="1:29" ht="25.35" customHeight="1">
      <c r="A45" s="69">
        <v>29</v>
      </c>
      <c r="B45" s="83">
        <v>20</v>
      </c>
      <c r="C45" s="74" t="s">
        <v>64</v>
      </c>
      <c r="D45" s="73">
        <v>47</v>
      </c>
      <c r="E45" s="72">
        <v>354.3</v>
      </c>
      <c r="F45" s="76">
        <f>(D45-E45)/E45</f>
        <v>-0.86734405870731024</v>
      </c>
      <c r="G45" s="73">
        <v>7</v>
      </c>
      <c r="H45" s="72">
        <v>1</v>
      </c>
      <c r="I45" s="72">
        <f>G45/H45</f>
        <v>7</v>
      </c>
      <c r="J45" s="72">
        <v>1</v>
      </c>
      <c r="K45" s="72">
        <v>10</v>
      </c>
      <c r="L45" s="73">
        <v>69560</v>
      </c>
      <c r="M45" s="73">
        <v>10698</v>
      </c>
      <c r="N45" s="71">
        <v>44666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66"/>
      <c r="Z45" s="66"/>
      <c r="AA45" s="81"/>
      <c r="AB45" s="81"/>
      <c r="AC45" s="66"/>
    </row>
    <row r="46" spans="1:29" ht="25.35" customHeight="1">
      <c r="A46" s="69">
        <v>30</v>
      </c>
      <c r="B46" s="85">
        <v>29</v>
      </c>
      <c r="C46" s="74" t="s">
        <v>74</v>
      </c>
      <c r="D46" s="73">
        <v>35</v>
      </c>
      <c r="E46" s="72">
        <v>26</v>
      </c>
      <c r="F46" s="76">
        <f>(D46-E46)/E46</f>
        <v>0.34615384615384615</v>
      </c>
      <c r="G46" s="73">
        <v>7</v>
      </c>
      <c r="H46" s="72">
        <v>1</v>
      </c>
      <c r="I46" s="72">
        <f>G46/H46</f>
        <v>7</v>
      </c>
      <c r="J46" s="72">
        <v>1</v>
      </c>
      <c r="K46" s="72" t="s">
        <v>36</v>
      </c>
      <c r="L46" s="73">
        <v>9833</v>
      </c>
      <c r="M46" s="73">
        <v>1793</v>
      </c>
      <c r="N46" s="71">
        <v>44617</v>
      </c>
      <c r="O46" s="70" t="s">
        <v>37</v>
      </c>
      <c r="P46" s="67"/>
      <c r="Q46" s="79"/>
      <c r="R46" s="79"/>
      <c r="S46" s="64"/>
      <c r="T46" s="79"/>
      <c r="U46" s="80"/>
      <c r="V46" s="80"/>
      <c r="W46" s="80"/>
      <c r="X46" s="2"/>
      <c r="Y46" s="81"/>
      <c r="Z46" s="66"/>
      <c r="AA46" s="66"/>
      <c r="AB46" s="66"/>
      <c r="AC46" s="81"/>
    </row>
    <row r="47" spans="1:29" ht="25.2" customHeight="1">
      <c r="A47" s="45"/>
      <c r="B47" s="45"/>
      <c r="C47" s="56" t="s">
        <v>90</v>
      </c>
      <c r="D47" s="68">
        <f>SUM(D35:D46)</f>
        <v>243234.31</v>
      </c>
      <c r="E47" s="68">
        <v>194047.6</v>
      </c>
      <c r="F47" s="78">
        <f>(D47-E47)/E47</f>
        <v>0.25347754880761209</v>
      </c>
      <c r="G47" s="68">
        <f t="shared" ref="G47" si="3">SUM(G35:G46)</f>
        <v>47582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5">
        <v>23</v>
      </c>
      <c r="C49" s="74" t="s">
        <v>68</v>
      </c>
      <c r="D49" s="73">
        <v>14</v>
      </c>
      <c r="E49" s="72">
        <v>190</v>
      </c>
      <c r="F49" s="76">
        <f>(D49-E49)/E49</f>
        <v>-0.9263157894736842</v>
      </c>
      <c r="G49" s="73">
        <v>4</v>
      </c>
      <c r="H49" s="72" t="s">
        <v>36</v>
      </c>
      <c r="I49" s="72" t="s">
        <v>36</v>
      </c>
      <c r="J49" s="72">
        <v>1</v>
      </c>
      <c r="K49" s="72">
        <v>17</v>
      </c>
      <c r="L49" s="73">
        <v>17877</v>
      </c>
      <c r="M49" s="73">
        <v>2906</v>
      </c>
      <c r="N49" s="71">
        <v>44603</v>
      </c>
      <c r="O49" s="70" t="s">
        <v>47</v>
      </c>
      <c r="P49" s="67"/>
      <c r="Q49" s="79"/>
      <c r="R49" s="79"/>
      <c r="S49" s="64"/>
      <c r="T49" s="79"/>
      <c r="U49" s="66"/>
      <c r="V49" s="80"/>
      <c r="W49" s="80"/>
      <c r="X49" s="2"/>
      <c r="Y49" s="81"/>
      <c r="Z49" s="66"/>
      <c r="AA49" s="66"/>
      <c r="AB49" s="66"/>
      <c r="AC49" s="81"/>
    </row>
    <row r="50" spans="1:29" ht="25.35" customHeight="1">
      <c r="A50" s="45"/>
      <c r="B50" s="45"/>
      <c r="C50" s="56" t="s">
        <v>113</v>
      </c>
      <c r="D50" s="68">
        <f>SUM(D47:D49)</f>
        <v>243248.31</v>
      </c>
      <c r="E50" s="68">
        <v>194047.6</v>
      </c>
      <c r="F50" s="78">
        <f>(D50-E50)/E50</f>
        <v>0.25354969605395783</v>
      </c>
      <c r="G50" s="68">
        <f t="shared" ref="G50" si="4">SUM(G47:G49)</f>
        <v>47586</v>
      </c>
      <c r="H50" s="68"/>
      <c r="I50" s="47"/>
      <c r="J50" s="46"/>
      <c r="K50" s="48"/>
      <c r="L50" s="49"/>
      <c r="M50" s="53"/>
      <c r="N50" s="50"/>
      <c r="O50" s="58"/>
      <c r="R50" s="67"/>
      <c r="U50" s="67"/>
      <c r="V50" s="67"/>
      <c r="W50" s="67"/>
    </row>
    <row r="51" spans="1:29" ht="23.1" customHeight="1">
      <c r="W51" s="4"/>
    </row>
    <row r="52" spans="1:29" ht="17.25" customHeight="1"/>
    <row r="63" spans="1:29">
      <c r="R63" s="67"/>
    </row>
    <row r="68" spans="16:16">
      <c r="P68" s="67"/>
    </row>
    <row r="72" spans="16:16" ht="12" customHeight="1"/>
    <row r="82" spans="21:23">
      <c r="U82" s="67"/>
      <c r="V82" s="67"/>
      <c r="W82" s="67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416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417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407</v>
      </c>
      <c r="E6" s="36" t="s">
        <v>418</v>
      </c>
      <c r="F6" s="108"/>
      <c r="G6" s="36" t="s">
        <v>407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408</v>
      </c>
      <c r="E10" s="90" t="s">
        <v>419</v>
      </c>
      <c r="F10" s="108"/>
      <c r="G10" s="90" t="s">
        <v>408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>
        <v>1</v>
      </c>
      <c r="C13" s="74" t="s">
        <v>265</v>
      </c>
      <c r="D13" s="73">
        <v>81645.850000000006</v>
      </c>
      <c r="E13" s="72">
        <v>133720.82</v>
      </c>
      <c r="F13" s="76">
        <f>(D13-E13)/E13</f>
        <v>-0.3894305314609946</v>
      </c>
      <c r="G13" s="73">
        <v>11574</v>
      </c>
      <c r="H13" s="72">
        <v>315</v>
      </c>
      <c r="I13" s="72">
        <f t="shared" ref="I13:I21" si="0">G13/H13</f>
        <v>36.74285714285714</v>
      </c>
      <c r="J13" s="72">
        <v>17</v>
      </c>
      <c r="K13" s="72">
        <v>2</v>
      </c>
      <c r="L13" s="73">
        <v>232153</v>
      </c>
      <c r="M13" s="73">
        <v>33540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 t="s">
        <v>34</v>
      </c>
      <c r="C14" s="74" t="s">
        <v>345</v>
      </c>
      <c r="D14" s="73">
        <v>63188.57</v>
      </c>
      <c r="E14" s="72" t="s">
        <v>36</v>
      </c>
      <c r="F14" s="72" t="s">
        <v>36</v>
      </c>
      <c r="G14" s="73">
        <v>12831</v>
      </c>
      <c r="H14" s="72">
        <v>369</v>
      </c>
      <c r="I14" s="72">
        <f t="shared" si="0"/>
        <v>34.772357723577237</v>
      </c>
      <c r="J14" s="72">
        <v>20</v>
      </c>
      <c r="K14" s="72">
        <v>1</v>
      </c>
      <c r="L14" s="73">
        <v>63472</v>
      </c>
      <c r="M14" s="73">
        <v>12884</v>
      </c>
      <c r="N14" s="71">
        <v>44477</v>
      </c>
      <c r="O14" s="70" t="s">
        <v>37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5"/>
    </row>
    <row r="15" spans="1:27" ht="25.35" customHeight="1">
      <c r="A15" s="69">
        <v>3</v>
      </c>
      <c r="B15" s="83">
        <v>2</v>
      </c>
      <c r="C15" s="74" t="s">
        <v>193</v>
      </c>
      <c r="D15" s="73">
        <v>34684.82</v>
      </c>
      <c r="E15" s="72">
        <v>48756.160000000003</v>
      </c>
      <c r="F15" s="76">
        <f>(D15-E15)/E15</f>
        <v>-0.28860640378569608</v>
      </c>
      <c r="G15" s="73">
        <v>5504</v>
      </c>
      <c r="H15" s="72">
        <v>181</v>
      </c>
      <c r="I15" s="72">
        <f t="shared" si="0"/>
        <v>30.408839779005525</v>
      </c>
      <c r="J15" s="72">
        <v>9</v>
      </c>
      <c r="K15" s="72">
        <v>4</v>
      </c>
      <c r="L15" s="73">
        <v>341246.68</v>
      </c>
      <c r="M15" s="73">
        <v>50364</v>
      </c>
      <c r="N15" s="71">
        <v>44456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  <c r="AA15" s="65"/>
    </row>
    <row r="16" spans="1:27" ht="25.35" customHeight="1">
      <c r="A16" s="69">
        <v>4</v>
      </c>
      <c r="B16" s="83">
        <v>3</v>
      </c>
      <c r="C16" s="74" t="s">
        <v>353</v>
      </c>
      <c r="D16" s="73">
        <v>18924.27</v>
      </c>
      <c r="E16" s="72">
        <v>28807.98</v>
      </c>
      <c r="F16" s="76">
        <f>(D16-E16)/E16</f>
        <v>-0.34308931067016846</v>
      </c>
      <c r="G16" s="73">
        <v>3701</v>
      </c>
      <c r="H16" s="72">
        <v>166</v>
      </c>
      <c r="I16" s="72">
        <f t="shared" si="0"/>
        <v>22.295180722891565</v>
      </c>
      <c r="J16" s="72">
        <v>11</v>
      </c>
      <c r="K16" s="72">
        <v>4</v>
      </c>
      <c r="L16" s="73">
        <v>163428</v>
      </c>
      <c r="M16" s="73">
        <v>33377</v>
      </c>
      <c r="N16" s="71">
        <v>44456</v>
      </c>
      <c r="O16" s="58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 t="s">
        <v>58</v>
      </c>
      <c r="C17" s="74" t="s">
        <v>332</v>
      </c>
      <c r="D17" s="73">
        <v>14632.62</v>
      </c>
      <c r="E17" s="72" t="s">
        <v>36</v>
      </c>
      <c r="F17" s="72" t="s">
        <v>36</v>
      </c>
      <c r="G17" s="73">
        <v>2061</v>
      </c>
      <c r="H17" s="72">
        <v>19</v>
      </c>
      <c r="I17" s="72">
        <f t="shared" si="0"/>
        <v>108.47368421052632</v>
      </c>
      <c r="J17" s="72">
        <v>9</v>
      </c>
      <c r="K17" s="72">
        <v>0</v>
      </c>
      <c r="L17" s="73">
        <v>14632.62</v>
      </c>
      <c r="M17" s="73">
        <v>2061</v>
      </c>
      <c r="N17" s="71" t="s">
        <v>60</v>
      </c>
      <c r="O17" s="70" t="s">
        <v>142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6</v>
      </c>
      <c r="C18" s="74" t="s">
        <v>187</v>
      </c>
      <c r="D18" s="73">
        <v>10551.79</v>
      </c>
      <c r="E18" s="72">
        <v>6975.21</v>
      </c>
      <c r="F18" s="76">
        <f>(D18-E18)/E18</f>
        <v>0.51275588835318231</v>
      </c>
      <c r="G18" s="73">
        <v>1843</v>
      </c>
      <c r="H18" s="72">
        <v>85</v>
      </c>
      <c r="I18" s="72">
        <f t="shared" si="0"/>
        <v>21.682352941176472</v>
      </c>
      <c r="J18" s="72">
        <v>8</v>
      </c>
      <c r="K18" s="72">
        <v>4</v>
      </c>
      <c r="L18" s="73">
        <v>65990.25</v>
      </c>
      <c r="M18" s="73">
        <v>11505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1"/>
      <c r="Z18" s="80"/>
    </row>
    <row r="19" spans="1:26" ht="25.35" customHeight="1">
      <c r="A19" s="69">
        <v>7</v>
      </c>
      <c r="B19" s="83">
        <v>4</v>
      </c>
      <c r="C19" s="74" t="s">
        <v>63</v>
      </c>
      <c r="D19" s="73">
        <v>8842.94</v>
      </c>
      <c r="E19" s="72">
        <v>16994.95</v>
      </c>
      <c r="F19" s="76">
        <f>(D19-E19)/E19</f>
        <v>-0.4796724909458398</v>
      </c>
      <c r="G19" s="73">
        <v>1878</v>
      </c>
      <c r="H19" s="72">
        <v>121</v>
      </c>
      <c r="I19" s="72">
        <f t="shared" si="0"/>
        <v>15.520661157024794</v>
      </c>
      <c r="J19" s="72">
        <v>15</v>
      </c>
      <c r="K19" s="72">
        <v>2</v>
      </c>
      <c r="L19" s="73">
        <v>27295.01</v>
      </c>
      <c r="M19" s="73">
        <v>5802</v>
      </c>
      <c r="N19" s="71">
        <v>44470</v>
      </c>
      <c r="O19" s="70" t="s">
        <v>41</v>
      </c>
      <c r="P19" s="67"/>
      <c r="Q19" s="79"/>
      <c r="R19" s="79"/>
      <c r="S19" s="79"/>
      <c r="T19" s="79"/>
      <c r="U19" s="80"/>
      <c r="V19" s="80"/>
      <c r="W19" s="81"/>
      <c r="X19" s="81"/>
      <c r="Y19" s="66"/>
      <c r="Z19" s="80"/>
    </row>
    <row r="20" spans="1:26" ht="25.35" customHeight="1">
      <c r="A20" s="69">
        <v>8</v>
      </c>
      <c r="B20" s="83" t="s">
        <v>34</v>
      </c>
      <c r="C20" s="74" t="s">
        <v>254</v>
      </c>
      <c r="D20" s="73">
        <v>8366.5299999999988</v>
      </c>
      <c r="E20" s="72" t="s">
        <v>36</v>
      </c>
      <c r="F20" s="72" t="s">
        <v>36</v>
      </c>
      <c r="G20" s="73">
        <v>1515</v>
      </c>
      <c r="H20" s="72">
        <v>149</v>
      </c>
      <c r="I20" s="72">
        <f t="shared" si="0"/>
        <v>10.167785234899329</v>
      </c>
      <c r="J20" s="72">
        <v>17</v>
      </c>
      <c r="K20" s="72">
        <v>1</v>
      </c>
      <c r="L20" s="73">
        <v>8366.5299999999988</v>
      </c>
      <c r="M20" s="73">
        <v>1515</v>
      </c>
      <c r="N20" s="71">
        <v>44477</v>
      </c>
      <c r="O20" s="70" t="s">
        <v>50</v>
      </c>
      <c r="P20" s="67"/>
      <c r="Q20" s="79"/>
      <c r="R20" s="79"/>
      <c r="S20" s="79"/>
      <c r="T20" s="79"/>
      <c r="U20" s="80"/>
      <c r="V20" s="80"/>
      <c r="W20" s="81"/>
      <c r="X20" s="81"/>
      <c r="Y20" s="66"/>
      <c r="Z20" s="80"/>
    </row>
    <row r="21" spans="1:26" ht="25.35" customHeight="1">
      <c r="A21" s="69">
        <v>9</v>
      </c>
      <c r="B21" s="83" t="s">
        <v>34</v>
      </c>
      <c r="C21" s="74" t="s">
        <v>409</v>
      </c>
      <c r="D21" s="73">
        <v>6366.81</v>
      </c>
      <c r="E21" s="72" t="s">
        <v>36</v>
      </c>
      <c r="F21" s="72" t="s">
        <v>36</v>
      </c>
      <c r="G21" s="73">
        <v>1020</v>
      </c>
      <c r="H21" s="72">
        <v>124</v>
      </c>
      <c r="I21" s="72">
        <f t="shared" si="0"/>
        <v>8.2258064516129039</v>
      </c>
      <c r="J21" s="72">
        <v>13</v>
      </c>
      <c r="K21" s="72">
        <v>1</v>
      </c>
      <c r="L21" s="73">
        <v>6366.81</v>
      </c>
      <c r="M21" s="73">
        <v>1020</v>
      </c>
      <c r="N21" s="71">
        <v>44477</v>
      </c>
      <c r="O21" s="70" t="s">
        <v>41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5</v>
      </c>
      <c r="C22" s="74" t="s">
        <v>411</v>
      </c>
      <c r="D22" s="73">
        <v>4450</v>
      </c>
      <c r="E22" s="72">
        <v>7280</v>
      </c>
      <c r="F22" s="76">
        <f>(D22-E22)/E22</f>
        <v>-0.38873626373626374</v>
      </c>
      <c r="G22" s="73">
        <v>678</v>
      </c>
      <c r="H22" s="72" t="s">
        <v>36</v>
      </c>
      <c r="I22" s="72" t="s">
        <v>36</v>
      </c>
      <c r="J22" s="72">
        <v>8</v>
      </c>
      <c r="K22" s="72">
        <v>5</v>
      </c>
      <c r="L22" s="73">
        <v>88406</v>
      </c>
      <c r="M22" s="73">
        <v>14141</v>
      </c>
      <c r="N22" s="71">
        <v>44449</v>
      </c>
      <c r="O22" s="70" t="s">
        <v>47</v>
      </c>
      <c r="P22" s="67"/>
      <c r="Q22" s="79"/>
      <c r="R22" s="79"/>
      <c r="S22" s="79"/>
      <c r="T22" s="79"/>
      <c r="U22" s="80"/>
      <c r="V22" s="80"/>
      <c r="W22" s="81"/>
      <c r="X22" s="81"/>
      <c r="Y22" s="66"/>
      <c r="Z22" s="80"/>
    </row>
    <row r="23" spans="1:26" ht="25.35" customHeight="1">
      <c r="A23" s="45"/>
      <c r="B23" s="45"/>
      <c r="C23" s="56" t="s">
        <v>52</v>
      </c>
      <c r="D23" s="68">
        <f>SUM(D13:D22)</f>
        <v>251654.2</v>
      </c>
      <c r="E23" s="68">
        <f t="shared" ref="E23:G23" si="1">SUM(E13:E22)</f>
        <v>242535.12000000002</v>
      </c>
      <c r="F23" s="78">
        <f>(D23-E23)/E23</f>
        <v>3.7599008341554767E-2</v>
      </c>
      <c r="G23" s="68">
        <f t="shared" si="1"/>
        <v>42605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317</v>
      </c>
      <c r="D25" s="73">
        <v>3556.96</v>
      </c>
      <c r="E25" s="72">
        <v>5183.4799999999996</v>
      </c>
      <c r="F25" s="76">
        <f t="shared" ref="F25:F35" si="2">(D25-E25)/E25</f>
        <v>-0.31378919181708037</v>
      </c>
      <c r="G25" s="73">
        <v>737</v>
      </c>
      <c r="H25" s="72">
        <v>62</v>
      </c>
      <c r="I25" s="72">
        <f t="shared" ref="I25:I32" si="3">G25/H25</f>
        <v>11.887096774193548</v>
      </c>
      <c r="J25" s="72">
        <v>8</v>
      </c>
      <c r="K25" s="72">
        <v>8</v>
      </c>
      <c r="L25" s="73">
        <v>164082</v>
      </c>
      <c r="M25" s="73">
        <v>35440</v>
      </c>
      <c r="N25" s="71">
        <v>44428</v>
      </c>
      <c r="O25" s="70" t="s">
        <v>39</v>
      </c>
      <c r="P25" s="67"/>
      <c r="Q25" s="79"/>
      <c r="R25" s="79"/>
      <c r="S25" s="79"/>
      <c r="T25" s="79"/>
      <c r="U25" s="80"/>
      <c r="V25" s="80"/>
      <c r="W25" s="81"/>
      <c r="X25" s="81"/>
      <c r="Y25" s="66"/>
      <c r="Z25" s="80"/>
    </row>
    <row r="26" spans="1:26" ht="25.35" customHeight="1">
      <c r="A26" s="69">
        <v>12</v>
      </c>
      <c r="B26" s="83">
        <v>7</v>
      </c>
      <c r="C26" s="74" t="s">
        <v>412</v>
      </c>
      <c r="D26" s="73">
        <v>2014.8500000000001</v>
      </c>
      <c r="E26" s="72">
        <v>5582.4500000000007</v>
      </c>
      <c r="F26" s="76">
        <f t="shared" si="2"/>
        <v>-0.63907424159643167</v>
      </c>
      <c r="G26" s="73">
        <v>320</v>
      </c>
      <c r="H26" s="72">
        <v>26</v>
      </c>
      <c r="I26" s="72">
        <f t="shared" si="3"/>
        <v>12.307692307692308</v>
      </c>
      <c r="J26" s="72">
        <v>8</v>
      </c>
      <c r="K26" s="72">
        <v>3</v>
      </c>
      <c r="L26" s="73">
        <v>20458.690000000002</v>
      </c>
      <c r="M26" s="73">
        <v>3266</v>
      </c>
      <c r="N26" s="71">
        <v>44463</v>
      </c>
      <c r="O26" s="70" t="s">
        <v>50</v>
      </c>
      <c r="P26" s="67"/>
      <c r="Q26" s="79"/>
      <c r="R26" s="79"/>
      <c r="S26" s="79"/>
      <c r="T26" s="79"/>
      <c r="U26" s="80"/>
      <c r="V26" s="80"/>
      <c r="W26" s="81"/>
      <c r="X26" s="81"/>
      <c r="Y26" s="66"/>
      <c r="Z26" s="80"/>
    </row>
    <row r="27" spans="1:26" ht="25.35" customHeight="1">
      <c r="A27" s="69">
        <v>13</v>
      </c>
      <c r="B27" s="83">
        <v>9</v>
      </c>
      <c r="C27" s="74" t="s">
        <v>413</v>
      </c>
      <c r="D27" s="73">
        <v>1277.4000000000001</v>
      </c>
      <c r="E27" s="72">
        <v>4338.0600000000004</v>
      </c>
      <c r="F27" s="76">
        <f t="shared" si="2"/>
        <v>-0.70553657625758981</v>
      </c>
      <c r="G27" s="73">
        <v>205</v>
      </c>
      <c r="H27" s="72">
        <v>12</v>
      </c>
      <c r="I27" s="72">
        <f t="shared" si="3"/>
        <v>17.083333333333332</v>
      </c>
      <c r="J27" s="72">
        <v>3</v>
      </c>
      <c r="K27" s="72">
        <v>6</v>
      </c>
      <c r="L27" s="73">
        <v>86350</v>
      </c>
      <c r="M27" s="73">
        <v>13523</v>
      </c>
      <c r="N27" s="71">
        <v>44442</v>
      </c>
      <c r="O27" s="70" t="s">
        <v>43</v>
      </c>
      <c r="P27" s="67"/>
      <c r="Q27" s="79"/>
      <c r="R27" s="79"/>
      <c r="S27" s="79"/>
      <c r="T27" s="79"/>
      <c r="U27" s="80"/>
      <c r="V27" s="80"/>
      <c r="W27" s="81"/>
      <c r="X27" s="66"/>
      <c r="Y27" s="81"/>
      <c r="Z27" s="80"/>
    </row>
    <row r="28" spans="1:26" ht="25.35" customHeight="1">
      <c r="A28" s="69">
        <v>14</v>
      </c>
      <c r="B28" s="85">
        <v>12</v>
      </c>
      <c r="C28" s="74" t="s">
        <v>410</v>
      </c>
      <c r="D28" s="73">
        <v>1243.0899999999999</v>
      </c>
      <c r="E28" s="72">
        <v>1508.15</v>
      </c>
      <c r="F28" s="76">
        <f t="shared" si="2"/>
        <v>-0.17575174883134978</v>
      </c>
      <c r="G28" s="73">
        <v>186</v>
      </c>
      <c r="H28" s="72">
        <v>4</v>
      </c>
      <c r="I28" s="72">
        <f t="shared" si="3"/>
        <v>46.5</v>
      </c>
      <c r="J28" s="72">
        <v>1</v>
      </c>
      <c r="K28" s="72">
        <v>6</v>
      </c>
      <c r="L28" s="73">
        <v>40734.22</v>
      </c>
      <c r="M28" s="73">
        <v>6342</v>
      </c>
      <c r="N28" s="71">
        <v>44442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1"/>
      <c r="Y28" s="66"/>
      <c r="Z28" s="80"/>
    </row>
    <row r="29" spans="1:26" ht="25.35" customHeight="1">
      <c r="A29" s="69">
        <v>15</v>
      </c>
      <c r="B29" s="83">
        <v>11</v>
      </c>
      <c r="C29" s="74" t="s">
        <v>395</v>
      </c>
      <c r="D29" s="73">
        <v>1001.38</v>
      </c>
      <c r="E29" s="72">
        <v>2036.4</v>
      </c>
      <c r="F29" s="76">
        <f t="shared" si="2"/>
        <v>-0.50825967393439397</v>
      </c>
      <c r="G29" s="73">
        <v>200</v>
      </c>
      <c r="H29" s="72">
        <v>17</v>
      </c>
      <c r="I29" s="72">
        <f t="shared" si="3"/>
        <v>11.764705882352942</v>
      </c>
      <c r="J29" s="72">
        <v>4</v>
      </c>
      <c r="K29" s="72">
        <v>12</v>
      </c>
      <c r="L29" s="73">
        <v>226890</v>
      </c>
      <c r="M29" s="73">
        <v>48937</v>
      </c>
      <c r="N29" s="71">
        <v>44400</v>
      </c>
      <c r="O29" s="70" t="s">
        <v>43</v>
      </c>
      <c r="P29" s="67"/>
      <c r="Q29" s="79"/>
      <c r="R29" s="79"/>
      <c r="S29" s="79"/>
      <c r="T29" s="79"/>
      <c r="U29" s="80"/>
      <c r="V29" s="80"/>
      <c r="W29" s="81"/>
      <c r="X29" s="81"/>
      <c r="Y29" s="66"/>
      <c r="Z29" s="80"/>
    </row>
    <row r="30" spans="1:26" ht="25.35" customHeight="1">
      <c r="A30" s="69">
        <v>16</v>
      </c>
      <c r="B30" s="84">
        <v>10</v>
      </c>
      <c r="C30" s="74" t="s">
        <v>400</v>
      </c>
      <c r="D30" s="73">
        <v>958.27</v>
      </c>
      <c r="E30" s="72">
        <v>3393.71</v>
      </c>
      <c r="F30" s="76">
        <f t="shared" si="2"/>
        <v>-0.71763350433596274</v>
      </c>
      <c r="G30" s="73">
        <v>167</v>
      </c>
      <c r="H30" s="72">
        <v>14</v>
      </c>
      <c r="I30" s="72">
        <f t="shared" si="3"/>
        <v>11.928571428571429</v>
      </c>
      <c r="J30" s="72">
        <v>2</v>
      </c>
      <c r="K30" s="72">
        <v>9</v>
      </c>
      <c r="L30" s="73">
        <v>157491</v>
      </c>
      <c r="M30" s="73">
        <v>25526</v>
      </c>
      <c r="N30" s="71">
        <v>44421</v>
      </c>
      <c r="O30" s="70" t="s">
        <v>43</v>
      </c>
      <c r="P30" s="67"/>
      <c r="Q30" s="79"/>
      <c r="R30" s="79"/>
      <c r="S30" s="79"/>
      <c r="T30" s="79"/>
      <c r="U30" s="80"/>
      <c r="V30" s="80"/>
      <c r="W30" s="81"/>
      <c r="X30" s="81"/>
      <c r="Y30" s="66"/>
      <c r="Z30" s="80"/>
    </row>
    <row r="31" spans="1:26" ht="25.35" customHeight="1">
      <c r="A31" s="69">
        <v>17</v>
      </c>
      <c r="B31" s="83">
        <v>13</v>
      </c>
      <c r="C31" s="74" t="s">
        <v>401</v>
      </c>
      <c r="D31" s="73">
        <v>668.69999999999993</v>
      </c>
      <c r="E31" s="72">
        <v>1129.2</v>
      </c>
      <c r="F31" s="76">
        <f t="shared" si="2"/>
        <v>-0.40781083953241243</v>
      </c>
      <c r="G31" s="73">
        <v>77</v>
      </c>
      <c r="H31" s="72">
        <v>6</v>
      </c>
      <c r="I31" s="72">
        <f t="shared" si="3"/>
        <v>12.833333333333334</v>
      </c>
      <c r="J31" s="72">
        <v>1</v>
      </c>
      <c r="K31" s="72">
        <v>11</v>
      </c>
      <c r="L31" s="73">
        <v>180469.74</v>
      </c>
      <c r="M31" s="73">
        <v>28588</v>
      </c>
      <c r="N31" s="71">
        <v>44407</v>
      </c>
      <c r="O31" s="70" t="s">
        <v>402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</row>
    <row r="32" spans="1:26" ht="25.35" customHeight="1">
      <c r="A32" s="69">
        <v>18</v>
      </c>
      <c r="B32" s="83">
        <v>15</v>
      </c>
      <c r="C32" s="74" t="s">
        <v>420</v>
      </c>
      <c r="D32" s="73">
        <v>461</v>
      </c>
      <c r="E32" s="72">
        <v>803.59</v>
      </c>
      <c r="F32" s="76">
        <f t="shared" si="2"/>
        <v>-0.42632436939235185</v>
      </c>
      <c r="G32" s="73">
        <v>69</v>
      </c>
      <c r="H32" s="72">
        <v>3</v>
      </c>
      <c r="I32" s="72">
        <f t="shared" si="3"/>
        <v>23</v>
      </c>
      <c r="J32" s="72">
        <v>1</v>
      </c>
      <c r="K32" s="72">
        <v>13</v>
      </c>
      <c r="L32" s="73">
        <v>90615.95</v>
      </c>
      <c r="M32" s="73">
        <v>14520</v>
      </c>
      <c r="N32" s="71">
        <v>44393</v>
      </c>
      <c r="O32" s="70" t="s">
        <v>142</v>
      </c>
      <c r="P32" s="67"/>
      <c r="Q32" s="79"/>
      <c r="R32" s="79"/>
      <c r="S32" s="79"/>
      <c r="T32" s="79"/>
      <c r="U32" s="80"/>
      <c r="V32" s="80"/>
      <c r="W32" s="80"/>
      <c r="X32" s="81"/>
      <c r="Y32" s="66"/>
      <c r="Z32" s="81"/>
    </row>
    <row r="33" spans="1:26" ht="25.35" customHeight="1">
      <c r="A33" s="69">
        <v>19</v>
      </c>
      <c r="B33" s="83">
        <v>17</v>
      </c>
      <c r="C33" s="60" t="s">
        <v>305</v>
      </c>
      <c r="D33" s="73">
        <v>427</v>
      </c>
      <c r="E33" s="73">
        <v>501</v>
      </c>
      <c r="F33" s="76">
        <f t="shared" si="2"/>
        <v>-0.14770459081836326</v>
      </c>
      <c r="G33" s="73">
        <v>71</v>
      </c>
      <c r="H33" s="72" t="s">
        <v>36</v>
      </c>
      <c r="I33" s="72" t="s">
        <v>36</v>
      </c>
      <c r="J33" s="72">
        <v>1</v>
      </c>
      <c r="K33" s="72">
        <v>22</v>
      </c>
      <c r="L33" s="73">
        <v>14028.59</v>
      </c>
      <c r="M33" s="73">
        <v>2517</v>
      </c>
      <c r="N33" s="71">
        <v>44330</v>
      </c>
      <c r="O33" s="70" t="s">
        <v>82</v>
      </c>
      <c r="P33" s="67"/>
      <c r="Q33" s="79"/>
      <c r="R33" s="79"/>
      <c r="S33" s="65"/>
      <c r="T33" s="79"/>
      <c r="U33" s="79"/>
      <c r="V33" s="80"/>
      <c r="W33" s="66"/>
      <c r="X33" s="81"/>
      <c r="Y33" s="80"/>
      <c r="Z33" s="81"/>
    </row>
    <row r="34" spans="1:26" ht="24.6" customHeight="1">
      <c r="A34" s="69">
        <v>20</v>
      </c>
      <c r="B34" s="84">
        <v>16</v>
      </c>
      <c r="C34" s="74" t="s">
        <v>373</v>
      </c>
      <c r="D34" s="73">
        <v>286.89999999999998</v>
      </c>
      <c r="E34" s="72">
        <v>706.37</v>
      </c>
      <c r="F34" s="76">
        <f t="shared" si="2"/>
        <v>-0.59383892294406615</v>
      </c>
      <c r="G34" s="73">
        <v>66</v>
      </c>
      <c r="H34" s="72">
        <v>8</v>
      </c>
      <c r="I34" s="72">
        <f>G34/H34</f>
        <v>8.25</v>
      </c>
      <c r="J34" s="72">
        <v>2</v>
      </c>
      <c r="K34" s="72">
        <v>6</v>
      </c>
      <c r="L34" s="73">
        <v>23857.96</v>
      </c>
      <c r="M34" s="73">
        <v>5270</v>
      </c>
      <c r="N34" s="71">
        <v>44442</v>
      </c>
      <c r="O34" s="70" t="s">
        <v>101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2" customHeight="1">
      <c r="A35" s="45"/>
      <c r="B35" s="45"/>
      <c r="C35" s="56" t="s">
        <v>66</v>
      </c>
      <c r="D35" s="68">
        <f>SUM(D23:D34)</f>
        <v>263549.75</v>
      </c>
      <c r="E35" s="68">
        <f t="shared" ref="E35:G35" si="4">SUM(E23:E34)</f>
        <v>267717.53000000009</v>
      </c>
      <c r="F35" s="78">
        <f t="shared" si="2"/>
        <v>-1.5567826283172733E-2</v>
      </c>
      <c r="G35" s="68">
        <f t="shared" si="4"/>
        <v>44703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6" customHeight="1">
      <c r="A37" s="69">
        <v>21</v>
      </c>
      <c r="B37" s="84">
        <v>23</v>
      </c>
      <c r="C37" s="74" t="s">
        <v>224</v>
      </c>
      <c r="D37" s="73">
        <v>167</v>
      </c>
      <c r="E37" s="73">
        <v>214</v>
      </c>
      <c r="F37" s="76">
        <f>(D37-E37)/E37</f>
        <v>-0.21962616822429906</v>
      </c>
      <c r="G37" s="73">
        <v>27</v>
      </c>
      <c r="H37" s="72">
        <v>3</v>
      </c>
      <c r="I37" s="72">
        <f>G37/H37</f>
        <v>9</v>
      </c>
      <c r="J37" s="75">
        <v>1</v>
      </c>
      <c r="K37" s="72">
        <v>8</v>
      </c>
      <c r="L37" s="73">
        <v>11220.86</v>
      </c>
      <c r="M37" s="73">
        <v>2378</v>
      </c>
      <c r="N37" s="71">
        <v>44421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7"/>
      <c r="Y37" s="66"/>
      <c r="Z37" s="66"/>
    </row>
    <row r="38" spans="1:26" ht="24.6" customHeight="1">
      <c r="A38" s="69">
        <v>22</v>
      </c>
      <c r="B38" s="72" t="s">
        <v>36</v>
      </c>
      <c r="C38" s="77" t="s">
        <v>216</v>
      </c>
      <c r="D38" s="73">
        <v>140</v>
      </c>
      <c r="E38" s="72" t="s">
        <v>36</v>
      </c>
      <c r="F38" s="72" t="s">
        <v>36</v>
      </c>
      <c r="G38" s="73">
        <v>28</v>
      </c>
      <c r="H38" s="72">
        <v>2</v>
      </c>
      <c r="I38" s="72">
        <f>G38/H38</f>
        <v>14</v>
      </c>
      <c r="J38" s="75">
        <v>1</v>
      </c>
      <c r="K38" s="72" t="s">
        <v>36</v>
      </c>
      <c r="L38" s="73">
        <v>24184</v>
      </c>
      <c r="M38" s="73">
        <v>4280</v>
      </c>
      <c r="N38" s="71">
        <v>44323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4.6" customHeight="1">
      <c r="A39" s="69">
        <v>23</v>
      </c>
      <c r="B39" s="84">
        <v>18</v>
      </c>
      <c r="C39" s="74" t="s">
        <v>421</v>
      </c>
      <c r="D39" s="73">
        <v>118.4</v>
      </c>
      <c r="E39" s="72">
        <v>379.47</v>
      </c>
      <c r="F39" s="76">
        <f>(D39-E39)/E39</f>
        <v>-0.68798587503623487</v>
      </c>
      <c r="G39" s="73">
        <v>32</v>
      </c>
      <c r="H39" s="72" t="s">
        <v>36</v>
      </c>
      <c r="I39" s="72" t="s">
        <v>36</v>
      </c>
      <c r="J39" s="72">
        <v>2</v>
      </c>
      <c r="K39" s="72">
        <v>3</v>
      </c>
      <c r="L39" s="73">
        <v>2043.66</v>
      </c>
      <c r="M39" s="73">
        <v>446</v>
      </c>
      <c r="N39" s="71">
        <v>44463</v>
      </c>
      <c r="O39" s="70" t="s">
        <v>422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3">
        <v>22</v>
      </c>
      <c r="C40" s="74" t="s">
        <v>403</v>
      </c>
      <c r="D40" s="73">
        <v>112.5</v>
      </c>
      <c r="E40" s="72">
        <v>215.5</v>
      </c>
      <c r="F40" s="76">
        <f>(D40-E40)/E40</f>
        <v>-0.47795823665893272</v>
      </c>
      <c r="G40" s="73">
        <v>19</v>
      </c>
      <c r="H40" s="72" t="s">
        <v>36</v>
      </c>
      <c r="I40" s="72" t="s">
        <v>36</v>
      </c>
      <c r="J40" s="72">
        <v>1</v>
      </c>
      <c r="K40" s="72">
        <v>9</v>
      </c>
      <c r="L40" s="73">
        <v>42678.430000000008</v>
      </c>
      <c r="M40" s="73">
        <v>7750</v>
      </c>
      <c r="N40" s="71">
        <v>44421</v>
      </c>
      <c r="O40" s="70" t="s">
        <v>404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</row>
    <row r="41" spans="1:26" ht="25.35" customHeight="1">
      <c r="A41" s="69">
        <v>25</v>
      </c>
      <c r="B41" s="84">
        <v>14</v>
      </c>
      <c r="C41" s="74" t="s">
        <v>414</v>
      </c>
      <c r="D41" s="73">
        <v>64</v>
      </c>
      <c r="E41" s="72">
        <v>956</v>
      </c>
      <c r="F41" s="76">
        <f>(D41-E41)/E41</f>
        <v>-0.93305439330543938</v>
      </c>
      <c r="G41" s="73">
        <v>13</v>
      </c>
      <c r="H41" s="72">
        <v>1</v>
      </c>
      <c r="I41" s="72">
        <f>G41/H41</f>
        <v>13</v>
      </c>
      <c r="J41" s="72">
        <v>1</v>
      </c>
      <c r="K41" s="72">
        <v>7</v>
      </c>
      <c r="L41" s="73">
        <v>13650.39</v>
      </c>
      <c r="M41" s="73">
        <v>2554</v>
      </c>
      <c r="N41" s="71">
        <v>44435</v>
      </c>
      <c r="O41" s="58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45"/>
      <c r="B42" s="45"/>
      <c r="C42" s="56" t="s">
        <v>174</v>
      </c>
      <c r="D42" s="68">
        <f>SUM(D35:D41)</f>
        <v>264151.65000000002</v>
      </c>
      <c r="E42" s="68">
        <f t="shared" ref="E42:G42" si="5">SUM(E35:E41)</f>
        <v>269482.50000000006</v>
      </c>
      <c r="F42" s="78">
        <f>(D42-E42)/E42</f>
        <v>-1.978180401324774E-2</v>
      </c>
      <c r="G42" s="68">
        <f t="shared" si="5"/>
        <v>44822</v>
      </c>
      <c r="H42" s="68"/>
      <c r="I42" s="47"/>
      <c r="J42" s="46"/>
      <c r="K42" s="48"/>
      <c r="L42" s="49"/>
      <c r="M42" s="53"/>
      <c r="N42" s="50"/>
      <c r="O42" s="58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23.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57" spans="16:18">
      <c r="P57" s="65"/>
      <c r="Q57" s="65"/>
      <c r="R57" s="67"/>
    </row>
    <row r="60" spans="16:18">
      <c r="P60" s="67"/>
      <c r="Q60" s="65"/>
      <c r="R60" s="65"/>
    </row>
    <row r="64" spans="16:18" ht="12" customHeight="1">
      <c r="P64" s="65"/>
      <c r="Q64" s="65"/>
      <c r="R64" s="65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418</v>
      </c>
      <c r="E6" s="36" t="s">
        <v>425</v>
      </c>
      <c r="F6" s="108"/>
      <c r="G6" s="36" t="s">
        <v>418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419</v>
      </c>
      <c r="E10" s="90" t="s">
        <v>426</v>
      </c>
      <c r="F10" s="108"/>
      <c r="G10" s="90" t="s">
        <v>419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265</v>
      </c>
      <c r="D13" s="73">
        <v>133720.82</v>
      </c>
      <c r="E13" s="72" t="s">
        <v>36</v>
      </c>
      <c r="F13" s="76" t="s">
        <v>36</v>
      </c>
      <c r="G13" s="73">
        <v>19217</v>
      </c>
      <c r="H13" s="72">
        <v>422</v>
      </c>
      <c r="I13" s="72">
        <f>G13/H13</f>
        <v>45.537914691943129</v>
      </c>
      <c r="J13" s="72">
        <v>18</v>
      </c>
      <c r="K13" s="72">
        <v>1</v>
      </c>
      <c r="L13" s="73">
        <v>150507</v>
      </c>
      <c r="M13" s="73">
        <v>21966</v>
      </c>
      <c r="N13" s="71">
        <v>44470</v>
      </c>
      <c r="O13" s="70" t="s">
        <v>37</v>
      </c>
      <c r="P13" s="67"/>
      <c r="Q13" s="79"/>
      <c r="R13" s="79"/>
      <c r="S13" s="79"/>
      <c r="T13" s="79"/>
      <c r="U13" s="80"/>
      <c r="V13" s="80"/>
      <c r="W13" s="80"/>
      <c r="X13" s="81"/>
      <c r="Y13" s="81"/>
      <c r="Z13" s="66"/>
      <c r="AA13" s="66"/>
    </row>
    <row r="14" spans="1:27" ht="25.35" customHeight="1">
      <c r="A14" s="69">
        <v>2</v>
      </c>
      <c r="B14" s="83">
        <v>1</v>
      </c>
      <c r="C14" s="74" t="s">
        <v>193</v>
      </c>
      <c r="D14" s="73">
        <v>48756.160000000003</v>
      </c>
      <c r="E14" s="72">
        <v>98831.35</v>
      </c>
      <c r="F14" s="76">
        <f>(D14-E14)/E14</f>
        <v>-0.50667313559917981</v>
      </c>
      <c r="G14" s="73">
        <v>7750</v>
      </c>
      <c r="H14" s="72">
        <v>216</v>
      </c>
      <c r="I14" s="72">
        <f>G14/H14</f>
        <v>35.879629629629626</v>
      </c>
      <c r="J14" s="72">
        <v>11</v>
      </c>
      <c r="K14" s="72">
        <v>3</v>
      </c>
      <c r="L14" s="73">
        <v>306561.86</v>
      </c>
      <c r="M14" s="73">
        <v>44860</v>
      </c>
      <c r="N14" s="71">
        <v>44456</v>
      </c>
      <c r="O14" s="70" t="s">
        <v>56</v>
      </c>
      <c r="P14" s="67"/>
      <c r="Q14" s="79"/>
      <c r="R14" s="79"/>
      <c r="S14" s="79"/>
      <c r="T14" s="79"/>
      <c r="U14" s="80"/>
      <c r="V14" s="80"/>
      <c r="W14" s="81"/>
      <c r="X14" s="66"/>
      <c r="Y14" s="80"/>
      <c r="Z14" s="81"/>
      <c r="AA14" s="65"/>
    </row>
    <row r="15" spans="1:27" ht="25.35" customHeight="1">
      <c r="A15" s="69">
        <v>3</v>
      </c>
      <c r="B15" s="83">
        <v>2</v>
      </c>
      <c r="C15" s="74" t="s">
        <v>353</v>
      </c>
      <c r="D15" s="73">
        <v>28807.98</v>
      </c>
      <c r="E15" s="72">
        <v>47473.760000000002</v>
      </c>
      <c r="F15" s="76">
        <f>(D15-E15)/E15</f>
        <v>-0.39318099093056885</v>
      </c>
      <c r="G15" s="73">
        <v>5812</v>
      </c>
      <c r="H15" s="72">
        <v>233</v>
      </c>
      <c r="I15" s="72">
        <f>G15/H15</f>
        <v>24.944206008583691</v>
      </c>
      <c r="J15" s="72">
        <v>17</v>
      </c>
      <c r="K15" s="72">
        <v>3</v>
      </c>
      <c r="L15" s="73">
        <v>144504</v>
      </c>
      <c r="M15" s="73">
        <v>29676</v>
      </c>
      <c r="N15" s="71">
        <v>44456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  <c r="AA15" s="65"/>
    </row>
    <row r="16" spans="1:27" ht="25.35" customHeight="1">
      <c r="A16" s="69">
        <v>4</v>
      </c>
      <c r="B16" s="69" t="s">
        <v>34</v>
      </c>
      <c r="C16" s="74" t="s">
        <v>63</v>
      </c>
      <c r="D16" s="73">
        <v>16994.95</v>
      </c>
      <c r="E16" s="72" t="s">
        <v>36</v>
      </c>
      <c r="F16" s="76" t="s">
        <v>36</v>
      </c>
      <c r="G16" s="73">
        <v>3622</v>
      </c>
      <c r="H16" s="72">
        <v>227</v>
      </c>
      <c r="I16" s="72">
        <f>G16/H16</f>
        <v>15.955947136563877</v>
      </c>
      <c r="J16" s="72">
        <v>17</v>
      </c>
      <c r="K16" s="72">
        <v>1</v>
      </c>
      <c r="L16" s="73">
        <v>18452.07</v>
      </c>
      <c r="M16" s="73">
        <v>3924</v>
      </c>
      <c r="N16" s="71">
        <v>44470</v>
      </c>
      <c r="O16" s="70" t="s">
        <v>41</v>
      </c>
      <c r="P16" s="67"/>
      <c r="Q16" s="79"/>
      <c r="R16" s="79"/>
      <c r="S16" s="79"/>
      <c r="T16" s="79"/>
      <c r="U16" s="80"/>
      <c r="V16" s="80"/>
      <c r="W16" s="81"/>
      <c r="X16" s="66"/>
      <c r="Y16" s="81"/>
      <c r="Z16" s="80"/>
      <c r="AA16" s="65"/>
    </row>
    <row r="17" spans="1:26" ht="25.35" customHeight="1">
      <c r="A17" s="69">
        <v>5</v>
      </c>
      <c r="B17" s="83">
        <v>6</v>
      </c>
      <c r="C17" s="74" t="s">
        <v>411</v>
      </c>
      <c r="D17" s="73">
        <v>7280</v>
      </c>
      <c r="E17" s="72">
        <v>11720</v>
      </c>
      <c r="F17" s="76">
        <f t="shared" ref="F17:F23" si="0">(D17-E17)/E17</f>
        <v>-0.37883959044368598</v>
      </c>
      <c r="G17" s="73">
        <v>1113</v>
      </c>
      <c r="H17" s="72" t="s">
        <v>36</v>
      </c>
      <c r="I17" s="72" t="s">
        <v>36</v>
      </c>
      <c r="J17" s="72">
        <v>10</v>
      </c>
      <c r="K17" s="72">
        <v>4</v>
      </c>
      <c r="L17" s="73" t="s">
        <v>427</v>
      </c>
      <c r="M17" s="73">
        <v>13463</v>
      </c>
      <c r="N17" s="71">
        <v>44449</v>
      </c>
      <c r="O17" s="70" t="s">
        <v>47</v>
      </c>
      <c r="P17" s="67"/>
      <c r="Q17" s="79"/>
      <c r="R17" s="79"/>
      <c r="S17" s="79"/>
      <c r="T17" s="79"/>
      <c r="U17" s="80"/>
      <c r="V17" s="80"/>
      <c r="W17" s="81"/>
      <c r="X17" s="66"/>
      <c r="Y17" s="81"/>
      <c r="Z17" s="80"/>
    </row>
    <row r="18" spans="1:26" ht="25.35" customHeight="1">
      <c r="A18" s="69">
        <v>6</v>
      </c>
      <c r="B18" s="83">
        <v>4</v>
      </c>
      <c r="C18" s="74" t="s">
        <v>187</v>
      </c>
      <c r="D18" s="73">
        <v>6975.21</v>
      </c>
      <c r="E18" s="72">
        <v>15556.94</v>
      </c>
      <c r="F18" s="76">
        <f t="shared" si="0"/>
        <v>-0.55163354747141791</v>
      </c>
      <c r="G18" s="73">
        <v>2070</v>
      </c>
      <c r="H18" s="72">
        <v>91</v>
      </c>
      <c r="I18" s="72">
        <f>G18/H18</f>
        <v>22.747252747252748</v>
      </c>
      <c r="J18" s="72">
        <v>16</v>
      </c>
      <c r="K18" s="72">
        <v>3</v>
      </c>
      <c r="L18" s="73">
        <v>53646.239999999998</v>
      </c>
      <c r="M18" s="73">
        <v>9411</v>
      </c>
      <c r="N18" s="71">
        <v>44456</v>
      </c>
      <c r="O18" s="70" t="s">
        <v>182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74" t="s">
        <v>412</v>
      </c>
      <c r="D19" s="73">
        <v>5582.4500000000007</v>
      </c>
      <c r="E19" s="72">
        <v>12858.89</v>
      </c>
      <c r="F19" s="76">
        <f t="shared" si="0"/>
        <v>-0.56586843810002252</v>
      </c>
      <c r="G19" s="73">
        <v>867</v>
      </c>
      <c r="H19" s="72">
        <v>80</v>
      </c>
      <c r="I19" s="72">
        <f>G19/H19</f>
        <v>10.8375</v>
      </c>
      <c r="J19" s="72">
        <v>14</v>
      </c>
      <c r="K19" s="72">
        <v>2</v>
      </c>
      <c r="L19" s="73">
        <v>18441.34</v>
      </c>
      <c r="M19" s="73">
        <v>2945</v>
      </c>
      <c r="N19" s="71">
        <v>44463</v>
      </c>
      <c r="O19" s="70" t="s">
        <v>50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83">
        <v>8</v>
      </c>
      <c r="C20" s="74" t="s">
        <v>317</v>
      </c>
      <c r="D20" s="73">
        <v>5183.4799999999996</v>
      </c>
      <c r="E20" s="72">
        <v>7952.69</v>
      </c>
      <c r="F20" s="76">
        <f t="shared" si="0"/>
        <v>-0.34821047972447061</v>
      </c>
      <c r="G20" s="73">
        <v>1055</v>
      </c>
      <c r="H20" s="72">
        <v>94</v>
      </c>
      <c r="I20" s="72">
        <f>G20/H20</f>
        <v>11.223404255319149</v>
      </c>
      <c r="J20" s="72">
        <v>8</v>
      </c>
      <c r="K20" s="72">
        <v>7</v>
      </c>
      <c r="L20" s="73">
        <v>160525</v>
      </c>
      <c r="M20" s="73">
        <v>34703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83">
        <v>9</v>
      </c>
      <c r="C21" s="74" t="s">
        <v>413</v>
      </c>
      <c r="D21" s="73">
        <v>4338.0600000000004</v>
      </c>
      <c r="E21" s="72">
        <v>6801.23</v>
      </c>
      <c r="F21" s="76">
        <f t="shared" si="0"/>
        <v>-0.36216537302811391</v>
      </c>
      <c r="G21" s="73">
        <v>700</v>
      </c>
      <c r="H21" s="72">
        <v>42</v>
      </c>
      <c r="I21" s="72">
        <f>G21/H21</f>
        <v>16.666666666666668</v>
      </c>
      <c r="J21" s="72">
        <v>7</v>
      </c>
      <c r="K21" s="72">
        <v>5</v>
      </c>
      <c r="L21" s="73">
        <v>85073</v>
      </c>
      <c r="M21" s="73">
        <v>13318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81"/>
      <c r="X21" s="66"/>
      <c r="Y21" s="81"/>
      <c r="Z21" s="80"/>
    </row>
    <row r="22" spans="1:26" ht="25.35" customHeight="1">
      <c r="A22" s="69">
        <v>10</v>
      </c>
      <c r="B22" s="83">
        <v>7</v>
      </c>
      <c r="C22" s="74" t="s">
        <v>400</v>
      </c>
      <c r="D22" s="73">
        <v>3393.71</v>
      </c>
      <c r="E22" s="72">
        <v>9288.15</v>
      </c>
      <c r="F22" s="76">
        <f t="shared" si="0"/>
        <v>-0.63461938060862499</v>
      </c>
      <c r="G22" s="73">
        <v>535</v>
      </c>
      <c r="H22" s="72">
        <v>35</v>
      </c>
      <c r="I22" s="72">
        <f>G22/H22</f>
        <v>15.285714285714286</v>
      </c>
      <c r="J22" s="72">
        <v>6</v>
      </c>
      <c r="K22" s="72">
        <v>8</v>
      </c>
      <c r="L22" s="73">
        <v>156532</v>
      </c>
      <c r="M22" s="73">
        <v>25359</v>
      </c>
      <c r="N22" s="71">
        <v>44421</v>
      </c>
      <c r="O22" s="70" t="s">
        <v>43</v>
      </c>
      <c r="P22" s="67"/>
      <c r="Q22" s="79"/>
      <c r="R22" s="79"/>
      <c r="S22" s="79"/>
      <c r="T22" s="79"/>
      <c r="U22" s="80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261032.82000000004</v>
      </c>
      <c r="E23" s="68">
        <f t="shared" ref="E23:G23" si="1">SUM(E13:E22)</f>
        <v>210483.01</v>
      </c>
      <c r="F23" s="78">
        <f t="shared" si="0"/>
        <v>0.24016099921794173</v>
      </c>
      <c r="G23" s="68">
        <f t="shared" si="1"/>
        <v>42741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12</v>
      </c>
      <c r="C25" s="74" t="s">
        <v>395</v>
      </c>
      <c r="D25" s="73">
        <v>2036.4</v>
      </c>
      <c r="E25" s="72">
        <v>2533.2800000000002</v>
      </c>
      <c r="F25" s="76">
        <f t="shared" ref="F25:F32" si="2">(D25-E25)/E25</f>
        <v>-0.19614097138887138</v>
      </c>
      <c r="G25" s="73">
        <v>392</v>
      </c>
      <c r="H25" s="72">
        <v>35</v>
      </c>
      <c r="I25" s="72">
        <f t="shared" ref="I25:I30" si="3">G25/H25</f>
        <v>11.2</v>
      </c>
      <c r="J25" s="72">
        <v>4</v>
      </c>
      <c r="K25" s="72">
        <v>11</v>
      </c>
      <c r="L25" s="73">
        <v>225889</v>
      </c>
      <c r="M25" s="73">
        <v>48737</v>
      </c>
      <c r="N25" s="71">
        <v>44400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66"/>
      <c r="Y25" s="81"/>
      <c r="Z25" s="80"/>
    </row>
    <row r="26" spans="1:26" ht="25.35" customHeight="1">
      <c r="A26" s="69">
        <v>12</v>
      </c>
      <c r="B26" s="17">
        <v>11</v>
      </c>
      <c r="C26" s="74" t="s">
        <v>410</v>
      </c>
      <c r="D26" s="73">
        <v>1508.15</v>
      </c>
      <c r="E26" s="72">
        <v>3256.68</v>
      </c>
      <c r="F26" s="76">
        <f t="shared" si="2"/>
        <v>-0.53690568308829845</v>
      </c>
      <c r="G26" s="73">
        <v>222</v>
      </c>
      <c r="H26" s="72">
        <v>10</v>
      </c>
      <c r="I26" s="72">
        <f t="shared" si="3"/>
        <v>22.2</v>
      </c>
      <c r="J26" s="72">
        <v>3</v>
      </c>
      <c r="K26" s="72">
        <v>5</v>
      </c>
      <c r="L26" s="73">
        <v>39491.129999999997</v>
      </c>
      <c r="M26" s="73">
        <v>6156</v>
      </c>
      <c r="N26" s="71">
        <v>44442</v>
      </c>
      <c r="O26" s="70" t="s">
        <v>56</v>
      </c>
      <c r="P26" s="67"/>
      <c r="Q26" s="79"/>
      <c r="R26" s="79"/>
      <c r="S26" s="79"/>
      <c r="T26" s="79"/>
      <c r="U26" s="80"/>
      <c r="V26" s="80"/>
      <c r="W26" s="81"/>
      <c r="X26" s="66"/>
      <c r="Y26" s="81"/>
      <c r="Z26" s="80"/>
    </row>
    <row r="27" spans="1:26" ht="25.35" customHeight="1">
      <c r="A27" s="69">
        <v>13</v>
      </c>
      <c r="B27" s="83">
        <v>19</v>
      </c>
      <c r="C27" s="74" t="s">
        <v>401</v>
      </c>
      <c r="D27" s="73">
        <v>1129.2</v>
      </c>
      <c r="E27" s="72">
        <v>891.45</v>
      </c>
      <c r="F27" s="76">
        <f t="shared" si="2"/>
        <v>0.26670031970385327</v>
      </c>
      <c r="G27" s="73">
        <v>166</v>
      </c>
      <c r="H27" s="72">
        <v>6</v>
      </c>
      <c r="I27" s="72">
        <f t="shared" si="3"/>
        <v>27.666666666666668</v>
      </c>
      <c r="J27" s="72">
        <v>1</v>
      </c>
      <c r="K27" s="72">
        <v>10</v>
      </c>
      <c r="L27" s="73">
        <v>179801.04</v>
      </c>
      <c r="M27" s="73">
        <v>28511</v>
      </c>
      <c r="N27" s="71">
        <v>44407</v>
      </c>
      <c r="O27" s="70" t="s">
        <v>402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24</v>
      </c>
      <c r="C28" s="74" t="s">
        <v>414</v>
      </c>
      <c r="D28" s="73">
        <v>956</v>
      </c>
      <c r="E28" s="72">
        <v>176</v>
      </c>
      <c r="F28" s="76">
        <f t="shared" si="2"/>
        <v>4.4318181818181817</v>
      </c>
      <c r="G28" s="73">
        <v>158</v>
      </c>
      <c r="H28" s="72">
        <v>5</v>
      </c>
      <c r="I28" s="72">
        <f t="shared" si="3"/>
        <v>31.6</v>
      </c>
      <c r="J28" s="72">
        <v>3</v>
      </c>
      <c r="K28" s="72">
        <v>6</v>
      </c>
      <c r="L28" s="73">
        <v>13581.89</v>
      </c>
      <c r="M28" s="73">
        <v>2538</v>
      </c>
      <c r="N28" s="71">
        <v>44435</v>
      </c>
      <c r="O28" s="70" t="s">
        <v>50</v>
      </c>
      <c r="P28" s="67"/>
      <c r="Q28" s="79"/>
      <c r="R28" s="79"/>
      <c r="S28" s="79"/>
      <c r="T28" s="79"/>
      <c r="U28" s="80"/>
      <c r="V28" s="80"/>
      <c r="W28" s="80"/>
      <c r="X28" s="66"/>
      <c r="Y28" s="81"/>
      <c r="Z28" s="81"/>
    </row>
    <row r="29" spans="1:26" ht="25.35" customHeight="1">
      <c r="A29" s="69">
        <v>15</v>
      </c>
      <c r="B29" s="83">
        <v>14</v>
      </c>
      <c r="C29" s="74" t="s">
        <v>420</v>
      </c>
      <c r="D29" s="73">
        <v>803.59</v>
      </c>
      <c r="E29" s="72">
        <v>1541.7</v>
      </c>
      <c r="F29" s="76">
        <f t="shared" si="2"/>
        <v>-0.47876370240643445</v>
      </c>
      <c r="G29" s="73">
        <v>116</v>
      </c>
      <c r="H29" s="72">
        <v>5</v>
      </c>
      <c r="I29" s="72">
        <f t="shared" si="3"/>
        <v>23.2</v>
      </c>
      <c r="J29" s="72">
        <v>1</v>
      </c>
      <c r="K29" s="72">
        <v>12</v>
      </c>
      <c r="L29" s="73">
        <v>90154.95</v>
      </c>
      <c r="M29" s="73">
        <v>14451</v>
      </c>
      <c r="N29" s="71">
        <v>44393</v>
      </c>
      <c r="O29" s="70" t="s">
        <v>142</v>
      </c>
      <c r="P29" s="67"/>
      <c r="Q29" s="79"/>
      <c r="R29" s="79"/>
      <c r="S29" s="65"/>
      <c r="T29" s="79"/>
      <c r="U29" s="79"/>
      <c r="V29" s="80"/>
      <c r="W29" s="66"/>
      <c r="X29" s="80"/>
      <c r="Y29" s="81"/>
      <c r="Z29" s="81"/>
    </row>
    <row r="30" spans="1:26" ht="24.6" customHeight="1">
      <c r="A30" s="69">
        <v>16</v>
      </c>
      <c r="B30" s="84">
        <v>18</v>
      </c>
      <c r="C30" s="74" t="s">
        <v>373</v>
      </c>
      <c r="D30" s="73">
        <v>706.37</v>
      </c>
      <c r="E30" s="72">
        <v>1052.3499999999999</v>
      </c>
      <c r="F30" s="76">
        <f t="shared" si="2"/>
        <v>-0.32876894569297282</v>
      </c>
      <c r="G30" s="73">
        <v>151</v>
      </c>
      <c r="H30" s="72">
        <v>14</v>
      </c>
      <c r="I30" s="72">
        <f t="shared" si="3"/>
        <v>10.785714285714286</v>
      </c>
      <c r="J30" s="72">
        <v>2</v>
      </c>
      <c r="K30" s="72">
        <v>5</v>
      </c>
      <c r="L30" s="73">
        <v>23571.06</v>
      </c>
      <c r="M30" s="73">
        <v>5204</v>
      </c>
      <c r="N30" s="71">
        <v>44442</v>
      </c>
      <c r="O30" s="70" t="s">
        <v>101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6" customHeight="1">
      <c r="A31" s="69">
        <v>17</v>
      </c>
      <c r="B31" s="84">
        <v>21</v>
      </c>
      <c r="C31" s="60" t="s">
        <v>305</v>
      </c>
      <c r="D31" s="73">
        <v>501</v>
      </c>
      <c r="E31" s="73">
        <v>557.59</v>
      </c>
      <c r="F31" s="76">
        <f t="shared" si="2"/>
        <v>-0.10149034236625483</v>
      </c>
      <c r="G31" s="73">
        <v>108</v>
      </c>
      <c r="H31" s="75" t="s">
        <v>36</v>
      </c>
      <c r="I31" s="72" t="s">
        <v>36</v>
      </c>
      <c r="J31" s="75">
        <v>3</v>
      </c>
      <c r="K31" s="72">
        <v>21</v>
      </c>
      <c r="L31" s="73">
        <v>13601.59</v>
      </c>
      <c r="M31" s="73">
        <v>2446</v>
      </c>
      <c r="N31" s="71">
        <v>44330</v>
      </c>
      <c r="O31" s="70" t="s">
        <v>82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4">
        <v>13</v>
      </c>
      <c r="C32" s="74" t="s">
        <v>421</v>
      </c>
      <c r="D32" s="73">
        <v>379.47</v>
      </c>
      <c r="E32" s="72">
        <v>1560.21</v>
      </c>
      <c r="F32" s="76">
        <f t="shared" si="2"/>
        <v>-0.75678274078489438</v>
      </c>
      <c r="G32" s="73">
        <v>84</v>
      </c>
      <c r="H32" s="75" t="s">
        <v>36</v>
      </c>
      <c r="I32" s="72" t="s">
        <v>36</v>
      </c>
      <c r="J32" s="75">
        <v>4</v>
      </c>
      <c r="K32" s="72">
        <v>2</v>
      </c>
      <c r="L32" s="73">
        <v>2009.66</v>
      </c>
      <c r="M32" s="73">
        <v>430</v>
      </c>
      <c r="N32" s="71">
        <v>44463</v>
      </c>
      <c r="O32" s="70" t="s">
        <v>422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5.35" customHeight="1">
      <c r="A33" s="69">
        <v>19</v>
      </c>
      <c r="B33" s="83" t="s">
        <v>58</v>
      </c>
      <c r="C33" s="74" t="s">
        <v>345</v>
      </c>
      <c r="D33" s="73">
        <v>283.2</v>
      </c>
      <c r="E33" s="72" t="s">
        <v>36</v>
      </c>
      <c r="F33" s="72" t="s">
        <v>36</v>
      </c>
      <c r="G33" s="73">
        <v>53</v>
      </c>
      <c r="H33" s="72">
        <v>2</v>
      </c>
      <c r="I33" s="72">
        <f>G33/H33</f>
        <v>26.5</v>
      </c>
      <c r="J33" s="72">
        <v>1</v>
      </c>
      <c r="K33" s="72">
        <v>0</v>
      </c>
      <c r="L33" s="73">
        <v>283</v>
      </c>
      <c r="M33" s="73">
        <v>53</v>
      </c>
      <c r="N33" s="71" t="s">
        <v>60</v>
      </c>
      <c r="O33" s="58" t="s">
        <v>37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</row>
    <row r="34" spans="1:26" ht="25.35" customHeight="1">
      <c r="A34" s="69">
        <v>20</v>
      </c>
      <c r="B34" s="72" t="s">
        <v>36</v>
      </c>
      <c r="C34" s="61" t="s">
        <v>333</v>
      </c>
      <c r="D34" s="73">
        <v>265</v>
      </c>
      <c r="E34" s="72" t="s">
        <v>36</v>
      </c>
      <c r="F34" s="72" t="s">
        <v>36</v>
      </c>
      <c r="G34" s="73">
        <v>42</v>
      </c>
      <c r="H34" s="72">
        <v>2</v>
      </c>
      <c r="I34" s="72">
        <f>G34/H34</f>
        <v>21</v>
      </c>
      <c r="J34" s="72">
        <v>1</v>
      </c>
      <c r="K34" s="72" t="s">
        <v>36</v>
      </c>
      <c r="L34" s="73">
        <v>48947.85</v>
      </c>
      <c r="M34" s="73">
        <v>11016</v>
      </c>
      <c r="N34" s="71">
        <v>44372</v>
      </c>
      <c r="O34" s="70" t="s">
        <v>50</v>
      </c>
      <c r="P34" s="67"/>
      <c r="Q34" s="79"/>
      <c r="R34" s="79"/>
      <c r="S34" s="79"/>
      <c r="T34" s="79"/>
      <c r="U34" s="80"/>
      <c r="V34" s="80"/>
      <c r="W34" s="81"/>
      <c r="X34" s="66"/>
      <c r="Y34" s="80"/>
      <c r="Z34" s="81"/>
    </row>
    <row r="35" spans="1:26" ht="25.2" customHeight="1">
      <c r="A35" s="45"/>
      <c r="B35" s="45"/>
      <c r="C35" s="56" t="s">
        <v>66</v>
      </c>
      <c r="D35" s="68">
        <f>SUM(D23:D34)</f>
        <v>269601.20000000007</v>
      </c>
      <c r="E35" s="68">
        <f t="shared" ref="E35:G35" si="4">SUM(E23:E34)</f>
        <v>222052.27000000002</v>
      </c>
      <c r="F35" s="78">
        <f t="shared" ref="F35" si="5">(D35-E35)/E35</f>
        <v>0.2141339514340477</v>
      </c>
      <c r="G35" s="68">
        <f t="shared" si="4"/>
        <v>44233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10</v>
      </c>
      <c r="C37" s="74" t="s">
        <v>428</v>
      </c>
      <c r="D37" s="73">
        <v>242.7</v>
      </c>
      <c r="E37" s="72">
        <v>4953.74</v>
      </c>
      <c r="F37" s="76">
        <f>(D37-E37)/E37</f>
        <v>-0.95100671411902926</v>
      </c>
      <c r="G37" s="73">
        <v>38</v>
      </c>
      <c r="H37" s="72">
        <v>16</v>
      </c>
      <c r="I37" s="72">
        <f>G37/H37</f>
        <v>2.375</v>
      </c>
      <c r="J37" s="72">
        <v>4</v>
      </c>
      <c r="K37" s="72">
        <v>2</v>
      </c>
      <c r="L37" s="73">
        <v>5762.13</v>
      </c>
      <c r="M37" s="73">
        <v>938</v>
      </c>
      <c r="N37" s="71">
        <v>44463</v>
      </c>
      <c r="O37" s="70" t="s">
        <v>41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83">
        <v>17</v>
      </c>
      <c r="C38" s="74" t="s">
        <v>403</v>
      </c>
      <c r="D38" s="73">
        <v>215.5</v>
      </c>
      <c r="E38" s="72">
        <v>1073.9000000000001</v>
      </c>
      <c r="F38" s="76">
        <f>(D38-E38)/E38</f>
        <v>-0.79932954651271071</v>
      </c>
      <c r="G38" s="73">
        <v>37</v>
      </c>
      <c r="H38" s="72" t="s">
        <v>36</v>
      </c>
      <c r="I38" s="72" t="s">
        <v>36</v>
      </c>
      <c r="J38" s="72">
        <v>2</v>
      </c>
      <c r="K38" s="72">
        <v>8</v>
      </c>
      <c r="L38" s="73">
        <v>42431.930000000008</v>
      </c>
      <c r="M38" s="73">
        <v>7706</v>
      </c>
      <c r="N38" s="71">
        <v>44421</v>
      </c>
      <c r="O38" s="70" t="s">
        <v>404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84">
        <v>23</v>
      </c>
      <c r="C39" s="74" t="s">
        <v>224</v>
      </c>
      <c r="D39" s="73">
        <v>214</v>
      </c>
      <c r="E39" s="73">
        <v>241</v>
      </c>
      <c r="F39" s="76">
        <f>(D39-E39)/E39</f>
        <v>-0.11203319502074689</v>
      </c>
      <c r="G39" s="73">
        <v>38</v>
      </c>
      <c r="H39" s="72">
        <v>3</v>
      </c>
      <c r="I39" s="72">
        <f>G39/H39</f>
        <v>12.666666666666666</v>
      </c>
      <c r="J39" s="72">
        <v>2</v>
      </c>
      <c r="K39" s="72">
        <v>7</v>
      </c>
      <c r="L39" s="73">
        <v>11053.86</v>
      </c>
      <c r="M39" s="73">
        <v>2351</v>
      </c>
      <c r="N39" s="71">
        <v>44421</v>
      </c>
      <c r="O39" s="58" t="s">
        <v>50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83">
        <v>29</v>
      </c>
      <c r="C40" s="74" t="s">
        <v>429</v>
      </c>
      <c r="D40" s="73">
        <v>112</v>
      </c>
      <c r="E40" s="72">
        <v>90</v>
      </c>
      <c r="F40" s="76">
        <f>(D40-E40)/E40</f>
        <v>0.24444444444444444</v>
      </c>
      <c r="G40" s="73">
        <v>16</v>
      </c>
      <c r="H40" s="72" t="s">
        <v>36</v>
      </c>
      <c r="I40" s="72" t="s">
        <v>36</v>
      </c>
      <c r="J40" s="72">
        <v>1</v>
      </c>
      <c r="K40" s="72">
        <v>9</v>
      </c>
      <c r="L40" s="73">
        <v>3971</v>
      </c>
      <c r="M40" s="73">
        <v>702</v>
      </c>
      <c r="N40" s="71">
        <v>44414</v>
      </c>
      <c r="O40" s="70" t="s">
        <v>296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</row>
    <row r="41" spans="1:26" ht="25.35" customHeight="1">
      <c r="A41" s="69">
        <v>25</v>
      </c>
      <c r="B41" s="75" t="s">
        <v>36</v>
      </c>
      <c r="C41" s="74" t="s">
        <v>430</v>
      </c>
      <c r="D41" s="73">
        <v>68</v>
      </c>
      <c r="E41" s="72" t="s">
        <v>36</v>
      </c>
      <c r="F41" s="72" t="s">
        <v>36</v>
      </c>
      <c r="G41" s="73">
        <v>10</v>
      </c>
      <c r="H41" s="72">
        <v>1</v>
      </c>
      <c r="I41" s="72">
        <f>G41/H41</f>
        <v>10</v>
      </c>
      <c r="J41" s="72">
        <v>1</v>
      </c>
      <c r="K41" s="72" t="s">
        <v>36</v>
      </c>
      <c r="L41" s="73">
        <v>12398.34</v>
      </c>
      <c r="M41" s="73">
        <v>2187</v>
      </c>
      <c r="N41" s="71">
        <v>44428</v>
      </c>
      <c r="O41" s="70" t="s">
        <v>50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75" t="s">
        <v>36</v>
      </c>
      <c r="C42" s="74" t="s">
        <v>415</v>
      </c>
      <c r="D42" s="73">
        <v>42</v>
      </c>
      <c r="E42" s="72" t="s">
        <v>36</v>
      </c>
      <c r="F42" s="72" t="s">
        <v>36</v>
      </c>
      <c r="G42" s="73">
        <v>14</v>
      </c>
      <c r="H42" s="72">
        <v>1</v>
      </c>
      <c r="I42" s="72">
        <f>G42/H42</f>
        <v>14</v>
      </c>
      <c r="J42" s="72">
        <v>1</v>
      </c>
      <c r="K42" s="72">
        <v>4</v>
      </c>
      <c r="L42" s="73">
        <v>8961</v>
      </c>
      <c r="M42" s="73">
        <v>1722</v>
      </c>
      <c r="N42" s="71">
        <v>44435</v>
      </c>
      <c r="O42" s="70" t="s">
        <v>84</v>
      </c>
      <c r="P42" s="67"/>
      <c r="Q42" s="79"/>
      <c r="R42" s="79"/>
      <c r="S42" s="79"/>
      <c r="T42" s="79"/>
      <c r="U42" s="80"/>
      <c r="V42" s="80"/>
      <c r="W42" s="80"/>
      <c r="X42" s="66"/>
      <c r="Y42" s="81"/>
      <c r="Z42" s="81"/>
    </row>
    <row r="43" spans="1:26" ht="25.35" customHeight="1">
      <c r="A43" s="45"/>
      <c r="B43" s="45"/>
      <c r="C43" s="56" t="s">
        <v>124</v>
      </c>
      <c r="D43" s="68">
        <f>SUM(D35:D42)</f>
        <v>270495.40000000008</v>
      </c>
      <c r="E43" s="68">
        <f t="shared" ref="E43:G43" si="6">SUM(E35:E42)</f>
        <v>228410.91</v>
      </c>
      <c r="F43" s="78">
        <f t="shared" ref="F43" si="7">(D43-E43)/E43</f>
        <v>0.18424903609026416</v>
      </c>
      <c r="G43" s="68">
        <f t="shared" si="6"/>
        <v>44386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2" style="27" bestFit="1" customWidth="1"/>
    <col min="24" max="24" width="13.6640625" style="27" customWidth="1"/>
    <col min="25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425</v>
      </c>
      <c r="E6" s="36" t="s">
        <v>433</v>
      </c>
      <c r="F6" s="108"/>
      <c r="G6" s="36" t="s">
        <v>425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426</v>
      </c>
      <c r="E10" s="90" t="s">
        <v>434</v>
      </c>
      <c r="F10" s="108"/>
      <c r="G10" s="90" t="s">
        <v>426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193</v>
      </c>
      <c r="D13" s="73">
        <v>98831.35</v>
      </c>
      <c r="E13" s="72">
        <v>144121.26999999999</v>
      </c>
      <c r="F13" s="76">
        <f>(D13-E13)/E13</f>
        <v>-0.31424868792788174</v>
      </c>
      <c r="G13" s="73">
        <v>14278</v>
      </c>
      <c r="H13" s="72">
        <v>288</v>
      </c>
      <c r="I13" s="72">
        <f>G13/H13</f>
        <v>49.576388888888886</v>
      </c>
      <c r="J13" s="72">
        <v>16</v>
      </c>
      <c r="K13" s="72">
        <v>2</v>
      </c>
      <c r="L13" s="73">
        <v>257316.87</v>
      </c>
      <c r="M13" s="73">
        <v>37005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0"/>
      <c r="Y13" s="81"/>
      <c r="Z13" s="66"/>
      <c r="AA13" s="66"/>
    </row>
    <row r="14" spans="1:27" ht="25.35" customHeight="1">
      <c r="A14" s="69">
        <v>2</v>
      </c>
      <c r="B14" s="69">
        <v>2</v>
      </c>
      <c r="C14" s="74" t="s">
        <v>353</v>
      </c>
      <c r="D14" s="73">
        <v>47473.760000000002</v>
      </c>
      <c r="E14" s="72">
        <v>67129.48</v>
      </c>
      <c r="F14" s="76">
        <f>(D14-E14)/E14</f>
        <v>-0.29280310230319073</v>
      </c>
      <c r="G14" s="73">
        <v>9758</v>
      </c>
      <c r="H14" s="72">
        <v>328</v>
      </c>
      <c r="I14" s="72">
        <f>G14/H14</f>
        <v>29.75</v>
      </c>
      <c r="J14" s="72">
        <v>19</v>
      </c>
      <c r="K14" s="72">
        <v>2</v>
      </c>
      <c r="L14" s="73">
        <v>115696</v>
      </c>
      <c r="M14" s="73">
        <v>23864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1"/>
      <c r="Y14" s="80"/>
      <c r="Z14" s="81"/>
      <c r="AA14" s="65"/>
    </row>
    <row r="15" spans="1:27" ht="25.35" customHeight="1">
      <c r="A15" s="69">
        <v>3</v>
      </c>
      <c r="B15" s="69" t="s">
        <v>58</v>
      </c>
      <c r="C15" s="74" t="s">
        <v>265</v>
      </c>
      <c r="D15" s="73">
        <v>16786.669999999998</v>
      </c>
      <c r="E15" s="72" t="s">
        <v>36</v>
      </c>
      <c r="F15" s="72" t="s">
        <v>36</v>
      </c>
      <c r="G15" s="73">
        <v>2749</v>
      </c>
      <c r="H15" s="72">
        <v>23</v>
      </c>
      <c r="I15" s="72">
        <f>G15/H15</f>
        <v>119.52173913043478</v>
      </c>
      <c r="J15" s="72">
        <v>10</v>
      </c>
      <c r="K15" s="72">
        <v>0</v>
      </c>
      <c r="L15" s="73">
        <v>16787</v>
      </c>
      <c r="M15" s="73">
        <v>2749</v>
      </c>
      <c r="N15" s="71" t="s">
        <v>60</v>
      </c>
      <c r="O15" s="70" t="s">
        <v>37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3</v>
      </c>
      <c r="C16" s="74" t="s">
        <v>187</v>
      </c>
      <c r="D16" s="73">
        <v>15556.94</v>
      </c>
      <c r="E16" s="72">
        <v>24493.62</v>
      </c>
      <c r="F16" s="76">
        <f>(D16-E16)/E16</f>
        <v>-0.36485746084082299</v>
      </c>
      <c r="G16" s="73">
        <v>2718</v>
      </c>
      <c r="H16" s="72">
        <v>115</v>
      </c>
      <c r="I16" s="72">
        <f>G16/H16</f>
        <v>23.634782608695652</v>
      </c>
      <c r="J16" s="72">
        <v>18</v>
      </c>
      <c r="K16" s="72">
        <v>2</v>
      </c>
      <c r="L16" s="73">
        <v>40806.550000000003</v>
      </c>
      <c r="M16" s="73">
        <v>7133</v>
      </c>
      <c r="N16" s="71">
        <v>44456</v>
      </c>
      <c r="O16" s="70" t="s">
        <v>182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69" t="s">
        <v>34</v>
      </c>
      <c r="C17" s="74" t="s">
        <v>412</v>
      </c>
      <c r="D17" s="73">
        <v>12858.89</v>
      </c>
      <c r="E17" s="72" t="s">
        <v>36</v>
      </c>
      <c r="F17" s="72" t="s">
        <v>36</v>
      </c>
      <c r="G17" s="73">
        <v>2078</v>
      </c>
      <c r="H17" s="72">
        <v>149</v>
      </c>
      <c r="I17" s="72">
        <f>G17/H17</f>
        <v>13.946308724832214</v>
      </c>
      <c r="J17" s="72">
        <v>18</v>
      </c>
      <c r="K17" s="72">
        <v>1</v>
      </c>
      <c r="L17" s="73">
        <v>12858.89</v>
      </c>
      <c r="M17" s="73">
        <v>2078</v>
      </c>
      <c r="N17" s="71">
        <v>44463</v>
      </c>
      <c r="O17" s="70" t="s">
        <v>50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4</v>
      </c>
      <c r="C18" s="74" t="s">
        <v>411</v>
      </c>
      <c r="D18" s="73">
        <v>11720</v>
      </c>
      <c r="E18" s="72">
        <v>23953</v>
      </c>
      <c r="F18" s="76">
        <f>(D18-E18)/E18</f>
        <v>-0.51070847075522896</v>
      </c>
      <c r="G18" s="73">
        <v>1892</v>
      </c>
      <c r="H18" s="72" t="s">
        <v>36</v>
      </c>
      <c r="I18" s="72" t="s">
        <v>36</v>
      </c>
      <c r="J18" s="72">
        <v>13</v>
      </c>
      <c r="K18" s="72">
        <v>3</v>
      </c>
      <c r="L18" s="73">
        <v>76676</v>
      </c>
      <c r="M18" s="73">
        <v>12350</v>
      </c>
      <c r="N18" s="71">
        <v>44449</v>
      </c>
      <c r="O18" s="70" t="s">
        <v>47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</row>
    <row r="19" spans="1:26" ht="25.35" customHeight="1">
      <c r="A19" s="69">
        <v>7</v>
      </c>
      <c r="B19" s="69">
        <v>6</v>
      </c>
      <c r="C19" s="74" t="s">
        <v>400</v>
      </c>
      <c r="D19" s="73">
        <v>9288.15</v>
      </c>
      <c r="E19" s="72">
        <v>13251.66</v>
      </c>
      <c r="F19" s="76">
        <f>(D19-E19)/E19</f>
        <v>-0.29909535861922204</v>
      </c>
      <c r="G19" s="73">
        <v>1449</v>
      </c>
      <c r="H19" s="72">
        <v>56</v>
      </c>
      <c r="I19" s="72">
        <f>G19/H19</f>
        <v>25.875</v>
      </c>
      <c r="J19" s="72">
        <v>7</v>
      </c>
      <c r="K19" s="72">
        <v>7</v>
      </c>
      <c r="L19" s="73">
        <v>153139</v>
      </c>
      <c r="M19" s="73">
        <v>24824</v>
      </c>
      <c r="N19" s="71">
        <v>44421</v>
      </c>
      <c r="O19" s="70" t="s">
        <v>43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</row>
    <row r="20" spans="1:26" ht="25.35" customHeight="1">
      <c r="A20" s="69">
        <v>8</v>
      </c>
      <c r="B20" s="69">
        <v>7</v>
      </c>
      <c r="C20" s="74" t="s">
        <v>317</v>
      </c>
      <c r="D20" s="73">
        <v>7952.69</v>
      </c>
      <c r="E20" s="72">
        <v>10875.17</v>
      </c>
      <c r="F20" s="76">
        <f>(D20-E20)/E20</f>
        <v>-0.26872959227304039</v>
      </c>
      <c r="G20" s="73">
        <v>1662</v>
      </c>
      <c r="H20" s="72">
        <v>140</v>
      </c>
      <c r="I20" s="72">
        <f>G20/H20</f>
        <v>11.871428571428572</v>
      </c>
      <c r="J20" s="72">
        <v>11</v>
      </c>
      <c r="K20" s="72">
        <v>6</v>
      </c>
      <c r="L20" s="73">
        <v>155342</v>
      </c>
      <c r="M20" s="73">
        <v>33648</v>
      </c>
      <c r="N20" s="71">
        <v>44428</v>
      </c>
      <c r="O20" s="70" t="s">
        <v>39</v>
      </c>
      <c r="P20" s="67"/>
      <c r="Q20" s="79"/>
      <c r="R20" s="79"/>
      <c r="S20" s="79"/>
      <c r="T20" s="79"/>
      <c r="U20" s="80"/>
      <c r="V20" s="80"/>
      <c r="W20" s="66"/>
      <c r="X20" s="81"/>
      <c r="Y20" s="81"/>
      <c r="Z20" s="80"/>
    </row>
    <row r="21" spans="1:26" ht="25.35" customHeight="1">
      <c r="A21" s="69">
        <v>9</v>
      </c>
      <c r="B21" s="69">
        <v>5</v>
      </c>
      <c r="C21" s="74" t="s">
        <v>413</v>
      </c>
      <c r="D21" s="73">
        <v>6801.23</v>
      </c>
      <c r="E21" s="72">
        <v>13671.05</v>
      </c>
      <c r="F21" s="76">
        <f>(D21-E21)/E21</f>
        <v>-0.50250858566094048</v>
      </c>
      <c r="G21" s="73">
        <v>1134</v>
      </c>
      <c r="H21" s="72">
        <v>74</v>
      </c>
      <c r="I21" s="72">
        <f>G21/H21</f>
        <v>15.324324324324325</v>
      </c>
      <c r="J21" s="72">
        <v>9</v>
      </c>
      <c r="K21" s="72">
        <v>4</v>
      </c>
      <c r="L21" s="73">
        <v>80735</v>
      </c>
      <c r="M21" s="73">
        <v>12618</v>
      </c>
      <c r="N21" s="71">
        <v>44442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1"/>
      <c r="Y21" s="81"/>
      <c r="Z21" s="80"/>
    </row>
    <row r="22" spans="1:26" ht="25.35" customHeight="1">
      <c r="A22" s="69">
        <v>10</v>
      </c>
      <c r="B22" s="69" t="s">
        <v>34</v>
      </c>
      <c r="C22" s="74" t="s">
        <v>428</v>
      </c>
      <c r="D22" s="73">
        <v>4953.74</v>
      </c>
      <c r="E22" s="72" t="s">
        <v>36</v>
      </c>
      <c r="F22" s="72" t="s">
        <v>36</v>
      </c>
      <c r="G22" s="73">
        <v>815</v>
      </c>
      <c r="H22" s="72">
        <v>142</v>
      </c>
      <c r="I22" s="72">
        <f>G22/H22</f>
        <v>5.73943661971831</v>
      </c>
      <c r="J22" s="72">
        <v>15</v>
      </c>
      <c r="K22" s="72">
        <v>1</v>
      </c>
      <c r="L22" s="73">
        <v>5519.43</v>
      </c>
      <c r="M22" s="73">
        <v>900</v>
      </c>
      <c r="N22" s="71">
        <v>44463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232223.42000000004</v>
      </c>
      <c r="E23" s="68">
        <f t="shared" ref="E23:G23" si="0">SUM(E13:E22)</f>
        <v>297495.24999999994</v>
      </c>
      <c r="F23" s="22">
        <f t="shared" ref="F23" si="1">(D23-E23)/E23</f>
        <v>-0.21940461234254971</v>
      </c>
      <c r="G23" s="68">
        <f t="shared" si="0"/>
        <v>38533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32">
        <v>8</v>
      </c>
      <c r="C25" s="74" t="s">
        <v>410</v>
      </c>
      <c r="D25" s="73">
        <v>3256.68</v>
      </c>
      <c r="E25" s="72">
        <v>8554.57</v>
      </c>
      <c r="F25" s="76">
        <f>(D25-E25)/E25</f>
        <v>-0.61930523685001115</v>
      </c>
      <c r="G25" s="73">
        <v>493</v>
      </c>
      <c r="H25" s="72">
        <v>18</v>
      </c>
      <c r="I25" s="72">
        <f t="shared" ref="I25:I30" si="2">G25/H25</f>
        <v>27.388888888888889</v>
      </c>
      <c r="J25" s="72">
        <v>5</v>
      </c>
      <c r="K25" s="72">
        <v>4</v>
      </c>
      <c r="L25" s="73">
        <v>37982.980000000003</v>
      </c>
      <c r="M25" s="73">
        <v>5934</v>
      </c>
      <c r="N25" s="71">
        <v>44442</v>
      </c>
      <c r="O25" s="70" t="s">
        <v>56</v>
      </c>
      <c r="P25" s="67"/>
      <c r="Q25" s="79"/>
      <c r="R25" s="79"/>
      <c r="S25" s="79"/>
      <c r="T25" s="79"/>
      <c r="U25" s="80"/>
      <c r="V25" s="80"/>
      <c r="W25" s="66"/>
      <c r="X25" s="81"/>
      <c r="Y25" s="81"/>
      <c r="Z25" s="80"/>
    </row>
    <row r="26" spans="1:26" ht="25.35" customHeight="1">
      <c r="A26" s="69">
        <v>12</v>
      </c>
      <c r="B26" s="69">
        <v>9</v>
      </c>
      <c r="C26" s="74" t="s">
        <v>395</v>
      </c>
      <c r="D26" s="73">
        <v>2533.2800000000002</v>
      </c>
      <c r="E26" s="72">
        <v>4805.54</v>
      </c>
      <c r="F26" s="76">
        <f>(D26-E26)/E26</f>
        <v>-0.47284176179992254</v>
      </c>
      <c r="G26" s="73">
        <v>490</v>
      </c>
      <c r="H26" s="72">
        <v>24</v>
      </c>
      <c r="I26" s="72">
        <f t="shared" si="2"/>
        <v>20.416666666666668</v>
      </c>
      <c r="J26" s="72">
        <v>4</v>
      </c>
      <c r="K26" s="72">
        <v>10</v>
      </c>
      <c r="L26" s="73">
        <v>223853</v>
      </c>
      <c r="M26" s="73">
        <v>48345</v>
      </c>
      <c r="N26" s="71">
        <v>44400</v>
      </c>
      <c r="O26" s="70" t="s">
        <v>43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 t="s">
        <v>34</v>
      </c>
      <c r="C27" s="74" t="s">
        <v>421</v>
      </c>
      <c r="D27" s="73">
        <v>1560.21</v>
      </c>
      <c r="E27" s="72" t="s">
        <v>36</v>
      </c>
      <c r="F27" s="72" t="s">
        <v>36</v>
      </c>
      <c r="G27" s="73">
        <v>330</v>
      </c>
      <c r="H27" s="72">
        <v>45</v>
      </c>
      <c r="I27" s="72">
        <f t="shared" si="2"/>
        <v>7.333333333333333</v>
      </c>
      <c r="J27" s="72">
        <v>8</v>
      </c>
      <c r="K27" s="72">
        <v>1</v>
      </c>
      <c r="L27" s="73">
        <v>1560.21</v>
      </c>
      <c r="M27" s="73">
        <v>330</v>
      </c>
      <c r="N27" s="71">
        <v>44463</v>
      </c>
      <c r="O27" s="70" t="s">
        <v>422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>
        <v>13</v>
      </c>
      <c r="C28" s="74" t="s">
        <v>420</v>
      </c>
      <c r="D28" s="73">
        <v>1541.7</v>
      </c>
      <c r="E28" s="72">
        <v>2225.79</v>
      </c>
      <c r="F28" s="76">
        <f>(D28-E28)/E28</f>
        <v>-0.30734705430431442</v>
      </c>
      <c r="G28" s="73">
        <v>239</v>
      </c>
      <c r="H28" s="72">
        <v>7</v>
      </c>
      <c r="I28" s="72">
        <f t="shared" si="2"/>
        <v>34.142857142857146</v>
      </c>
      <c r="J28" s="72">
        <v>1</v>
      </c>
      <c r="K28" s="72">
        <v>11</v>
      </c>
      <c r="L28" s="73">
        <v>89351.360000000001</v>
      </c>
      <c r="M28" s="73">
        <v>14335</v>
      </c>
      <c r="N28" s="71">
        <v>44393</v>
      </c>
      <c r="O28" s="70" t="s">
        <v>142</v>
      </c>
      <c r="P28" s="67"/>
      <c r="Q28" s="79"/>
      <c r="R28" s="79"/>
      <c r="S28" s="65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69" t="s">
        <v>58</v>
      </c>
      <c r="C29" s="74" t="s">
        <v>63</v>
      </c>
      <c r="D29" s="73">
        <v>1457.12</v>
      </c>
      <c r="E29" s="72" t="s">
        <v>36</v>
      </c>
      <c r="F29" s="72" t="s">
        <v>36</v>
      </c>
      <c r="G29" s="73">
        <v>302</v>
      </c>
      <c r="H29" s="72">
        <v>11</v>
      </c>
      <c r="I29" s="72">
        <f t="shared" si="2"/>
        <v>27.454545454545453</v>
      </c>
      <c r="J29" s="72">
        <v>7</v>
      </c>
      <c r="K29" s="72">
        <v>0</v>
      </c>
      <c r="L29" s="73">
        <v>1457.12</v>
      </c>
      <c r="M29" s="73">
        <v>302</v>
      </c>
      <c r="N29" s="71" t="s">
        <v>60</v>
      </c>
      <c r="O29" s="70" t="s">
        <v>41</v>
      </c>
      <c r="P29" s="67"/>
      <c r="Q29" s="79"/>
      <c r="R29" s="79"/>
      <c r="S29" s="79"/>
      <c r="T29" s="79"/>
      <c r="U29" s="80"/>
      <c r="V29" s="80"/>
      <c r="W29" s="66"/>
      <c r="X29" s="81"/>
      <c r="Y29" s="80"/>
      <c r="Z29" s="81"/>
    </row>
    <row r="30" spans="1:26" ht="25.35" customHeight="1">
      <c r="A30" s="69">
        <v>16</v>
      </c>
      <c r="B30" s="69" t="s">
        <v>34</v>
      </c>
      <c r="C30" s="74" t="s">
        <v>435</v>
      </c>
      <c r="D30" s="73">
        <v>1177.0999999999999</v>
      </c>
      <c r="E30" s="72" t="s">
        <v>36</v>
      </c>
      <c r="F30" s="72" t="s">
        <v>36</v>
      </c>
      <c r="G30" s="73">
        <v>184</v>
      </c>
      <c r="H30" s="72">
        <v>44</v>
      </c>
      <c r="I30" s="72">
        <f t="shared" si="2"/>
        <v>4.1818181818181817</v>
      </c>
      <c r="J30" s="72">
        <v>6</v>
      </c>
      <c r="K30" s="72">
        <v>1</v>
      </c>
      <c r="L30" s="73">
        <v>1177.0999999999999</v>
      </c>
      <c r="M30" s="73">
        <v>184</v>
      </c>
      <c r="N30" s="71">
        <v>44463</v>
      </c>
      <c r="O30" s="70" t="s">
        <v>232</v>
      </c>
      <c r="P30" s="67"/>
      <c r="Q30" s="79"/>
      <c r="R30" s="79"/>
      <c r="S30" s="79"/>
      <c r="T30" s="79"/>
      <c r="U30" s="80"/>
      <c r="V30" s="80"/>
      <c r="W30" s="66"/>
      <c r="X30" s="81"/>
      <c r="Y30" s="80"/>
      <c r="Z30" s="81"/>
    </row>
    <row r="31" spans="1:26" ht="24.6" customHeight="1">
      <c r="A31" s="69">
        <v>17</v>
      </c>
      <c r="B31" s="82">
        <v>12</v>
      </c>
      <c r="C31" s="74" t="s">
        <v>403</v>
      </c>
      <c r="D31" s="73">
        <v>1073.9000000000001</v>
      </c>
      <c r="E31" s="72">
        <v>2784.93</v>
      </c>
      <c r="F31" s="76">
        <f>(D31-E31)/E31</f>
        <v>-0.61438887153357524</v>
      </c>
      <c r="G31" s="73">
        <v>180</v>
      </c>
      <c r="H31" s="75" t="s">
        <v>36</v>
      </c>
      <c r="I31" s="72" t="s">
        <v>36</v>
      </c>
      <c r="J31" s="72">
        <v>6</v>
      </c>
      <c r="K31" s="72">
        <v>7</v>
      </c>
      <c r="L31" s="73">
        <v>42016.670000000006</v>
      </c>
      <c r="M31" s="73">
        <v>7632</v>
      </c>
      <c r="N31" s="71">
        <v>44421</v>
      </c>
      <c r="O31" s="70" t="s">
        <v>404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6" customHeight="1">
      <c r="A32" s="69">
        <v>18</v>
      </c>
      <c r="B32" s="82">
        <v>10</v>
      </c>
      <c r="C32" s="74" t="s">
        <v>373</v>
      </c>
      <c r="D32" s="73">
        <v>1052.3499999999999</v>
      </c>
      <c r="E32" s="72">
        <v>3308</v>
      </c>
      <c r="F32" s="76">
        <f>(D32-E32)/E32</f>
        <v>-0.68187726723095532</v>
      </c>
      <c r="G32" s="73">
        <v>204</v>
      </c>
      <c r="H32" s="75">
        <v>10</v>
      </c>
      <c r="I32" s="72">
        <f>G32/H32</f>
        <v>20.399999999999999</v>
      </c>
      <c r="J32" s="75">
        <v>2</v>
      </c>
      <c r="K32" s="72">
        <v>4</v>
      </c>
      <c r="L32" s="73">
        <v>22864.69</v>
      </c>
      <c r="M32" s="73">
        <v>5053</v>
      </c>
      <c r="N32" s="71">
        <v>44442</v>
      </c>
      <c r="O32" s="70" t="s">
        <v>101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6" customHeight="1">
      <c r="A33" s="69">
        <v>19</v>
      </c>
      <c r="B33" s="82">
        <v>14</v>
      </c>
      <c r="C33" s="74" t="s">
        <v>401</v>
      </c>
      <c r="D33" s="73">
        <v>891.45</v>
      </c>
      <c r="E33" s="72">
        <v>1893.8499999999997</v>
      </c>
      <c r="F33" s="76">
        <f>(D33-E33)/E33</f>
        <v>-0.52929218259101818</v>
      </c>
      <c r="G33" s="73">
        <v>129</v>
      </c>
      <c r="H33" s="75">
        <v>5</v>
      </c>
      <c r="I33" s="72">
        <f>G33/H33</f>
        <v>25.8</v>
      </c>
      <c r="J33" s="75">
        <v>1</v>
      </c>
      <c r="K33" s="72">
        <v>9</v>
      </c>
      <c r="L33" s="73">
        <v>178586.84</v>
      </c>
      <c r="M33" s="73">
        <v>28333</v>
      </c>
      <c r="N33" s="71">
        <v>44407</v>
      </c>
      <c r="O33" s="70" t="s">
        <v>402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5.35" customHeight="1">
      <c r="A34" s="69">
        <v>20</v>
      </c>
      <c r="B34" s="69">
        <v>11</v>
      </c>
      <c r="C34" s="74" t="s">
        <v>436</v>
      </c>
      <c r="D34" s="73">
        <v>886.69</v>
      </c>
      <c r="E34" s="72">
        <v>3097.39</v>
      </c>
      <c r="F34" s="76">
        <f>(D34-E34)/E34</f>
        <v>-0.71372994682619884</v>
      </c>
      <c r="G34" s="73">
        <v>133</v>
      </c>
      <c r="H34" s="72">
        <v>5</v>
      </c>
      <c r="I34" s="72">
        <f>G34/H34</f>
        <v>26.6</v>
      </c>
      <c r="J34" s="72">
        <v>2</v>
      </c>
      <c r="K34" s="72">
        <v>4</v>
      </c>
      <c r="L34" s="73">
        <v>15918.32</v>
      </c>
      <c r="M34" s="73">
        <v>2653</v>
      </c>
      <c r="N34" s="71">
        <v>44442</v>
      </c>
      <c r="O34" s="70" t="s">
        <v>41</v>
      </c>
      <c r="P34" s="67"/>
      <c r="Q34" s="79"/>
      <c r="R34" s="79"/>
      <c r="S34" s="79"/>
      <c r="T34" s="79"/>
      <c r="U34" s="80"/>
      <c r="V34" s="80"/>
      <c r="W34" s="66"/>
      <c r="X34" s="81"/>
      <c r="Y34" s="80"/>
      <c r="Z34" s="81"/>
    </row>
    <row r="35" spans="1:26" ht="25.2" customHeight="1">
      <c r="A35" s="45"/>
      <c r="B35" s="45"/>
      <c r="C35" s="56" t="s">
        <v>66</v>
      </c>
      <c r="D35" s="68">
        <f>SUM(D23:D34)</f>
        <v>247653.90000000005</v>
      </c>
      <c r="E35" s="68">
        <f t="shared" ref="E35:G35" si="3">SUM(E23:E34)</f>
        <v>324165.31999999989</v>
      </c>
      <c r="F35" s="22">
        <f>(D35-E35)/E35</f>
        <v>-0.23602592652415708</v>
      </c>
      <c r="G35" s="68">
        <f t="shared" si="3"/>
        <v>41217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60" t="s">
        <v>305</v>
      </c>
      <c r="D37" s="73">
        <v>557.59</v>
      </c>
      <c r="E37" s="73">
        <v>531</v>
      </c>
      <c r="F37" s="76">
        <f>(D37-E37)/E37</f>
        <v>5.0075329566855051E-2</v>
      </c>
      <c r="G37" s="73">
        <v>107</v>
      </c>
      <c r="H37" s="72" t="s">
        <v>36</v>
      </c>
      <c r="I37" s="72" t="s">
        <v>36</v>
      </c>
      <c r="J37" s="72">
        <v>2</v>
      </c>
      <c r="K37" s="72">
        <v>20</v>
      </c>
      <c r="L37" s="73">
        <v>13100.59</v>
      </c>
      <c r="M37" s="73">
        <v>2338</v>
      </c>
      <c r="N37" s="71">
        <v>44330</v>
      </c>
      <c r="O37" s="58" t="s">
        <v>82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</row>
    <row r="38" spans="1:26" ht="25.35" customHeight="1">
      <c r="A38" s="69">
        <v>22</v>
      </c>
      <c r="B38" s="69">
        <v>20</v>
      </c>
      <c r="C38" s="74" t="s">
        <v>437</v>
      </c>
      <c r="D38" s="73">
        <v>309.58999999999997</v>
      </c>
      <c r="E38" s="72">
        <v>399.88</v>
      </c>
      <c r="F38" s="76">
        <f>(D38-E38)/E38</f>
        <v>-0.22579273782134646</v>
      </c>
      <c r="G38" s="73">
        <v>57</v>
      </c>
      <c r="H38" s="72">
        <v>2</v>
      </c>
      <c r="I38" s="72">
        <f t="shared" ref="I38:I44" si="4">G38/H38</f>
        <v>28.5</v>
      </c>
      <c r="J38" s="72">
        <v>1</v>
      </c>
      <c r="K38" s="72">
        <v>11</v>
      </c>
      <c r="L38" s="73">
        <v>158264.74</v>
      </c>
      <c r="M38" s="73">
        <v>32749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</row>
    <row r="39" spans="1:26" ht="25.35" customHeight="1">
      <c r="A39" s="69">
        <v>23</v>
      </c>
      <c r="B39" s="69">
        <v>16</v>
      </c>
      <c r="C39" s="74" t="s">
        <v>224</v>
      </c>
      <c r="D39" s="73">
        <v>241</v>
      </c>
      <c r="E39" s="73">
        <v>1277</v>
      </c>
      <c r="F39" s="76">
        <f>(D39-E39)/E39</f>
        <v>-0.81127642913077525</v>
      </c>
      <c r="G39" s="73">
        <v>38</v>
      </c>
      <c r="H39" s="72">
        <v>3</v>
      </c>
      <c r="I39" s="72">
        <f t="shared" si="4"/>
        <v>12.666666666666666</v>
      </c>
      <c r="J39" s="72">
        <v>1</v>
      </c>
      <c r="K39" s="72">
        <v>6</v>
      </c>
      <c r="L39" s="73">
        <v>10839.86</v>
      </c>
      <c r="M39" s="73">
        <v>2313</v>
      </c>
      <c r="N39" s="71">
        <v>44421</v>
      </c>
      <c r="O39" s="70" t="s">
        <v>50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</row>
    <row r="40" spans="1:26" ht="25.35" customHeight="1">
      <c r="A40" s="69">
        <v>24</v>
      </c>
      <c r="B40" s="69">
        <v>24</v>
      </c>
      <c r="C40" s="74" t="s">
        <v>414</v>
      </c>
      <c r="D40" s="73">
        <v>176</v>
      </c>
      <c r="E40" s="72">
        <v>208</v>
      </c>
      <c r="F40" s="76">
        <f>(D40-E40)/E40</f>
        <v>-0.15384615384615385</v>
      </c>
      <c r="G40" s="73">
        <v>32</v>
      </c>
      <c r="H40" s="72">
        <v>4</v>
      </c>
      <c r="I40" s="72">
        <f t="shared" si="4"/>
        <v>8</v>
      </c>
      <c r="J40" s="72">
        <v>1</v>
      </c>
      <c r="K40" s="72">
        <v>5</v>
      </c>
      <c r="L40" s="73">
        <v>12625.89</v>
      </c>
      <c r="M40" s="73">
        <v>2380</v>
      </c>
      <c r="N40" s="71">
        <v>44435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69">
        <v>17</v>
      </c>
      <c r="C41" s="74" t="s">
        <v>438</v>
      </c>
      <c r="D41" s="73">
        <v>100.7</v>
      </c>
      <c r="E41" s="72">
        <v>777.67</v>
      </c>
      <c r="F41" s="76">
        <f>(D41-E41)/E41</f>
        <v>-0.87051062790129485</v>
      </c>
      <c r="G41" s="73">
        <v>26</v>
      </c>
      <c r="H41" s="72">
        <v>9</v>
      </c>
      <c r="I41" s="72">
        <f t="shared" si="4"/>
        <v>2.8888888888888888</v>
      </c>
      <c r="J41" s="72">
        <v>4</v>
      </c>
      <c r="K41" s="72">
        <v>3</v>
      </c>
      <c r="L41" s="73">
        <v>4102.91</v>
      </c>
      <c r="M41" s="73">
        <v>964</v>
      </c>
      <c r="N41" s="71">
        <v>44449</v>
      </c>
      <c r="O41" s="70" t="s">
        <v>41</v>
      </c>
      <c r="P41" s="67"/>
      <c r="Q41" s="79"/>
      <c r="R41" s="79"/>
      <c r="S41" s="79"/>
      <c r="T41" s="79"/>
      <c r="U41" s="80"/>
      <c r="V41" s="80"/>
      <c r="W41" s="66"/>
      <c r="X41" s="81"/>
      <c r="Y41" s="80"/>
      <c r="Z41" s="81"/>
    </row>
    <row r="42" spans="1:26" ht="25.35" customHeight="1">
      <c r="A42" s="69">
        <v>26</v>
      </c>
      <c r="B42" s="75" t="s">
        <v>36</v>
      </c>
      <c r="C42" s="60" t="s">
        <v>109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 t="shared" si="4"/>
        <v>20</v>
      </c>
      <c r="J42" s="72">
        <v>1</v>
      </c>
      <c r="K42" s="72" t="s">
        <v>36</v>
      </c>
      <c r="L42" s="73">
        <v>129490</v>
      </c>
      <c r="M42" s="73">
        <v>22319</v>
      </c>
      <c r="N42" s="71">
        <v>43868</v>
      </c>
      <c r="O42" s="70" t="s">
        <v>84</v>
      </c>
      <c r="P42" s="67"/>
      <c r="Q42" s="79"/>
      <c r="R42" s="79"/>
      <c r="S42" s="79"/>
      <c r="T42" s="79"/>
      <c r="U42" s="80"/>
      <c r="V42" s="80"/>
      <c r="W42" s="66"/>
      <c r="X42" s="81"/>
      <c r="Y42" s="80"/>
      <c r="Z42" s="81"/>
    </row>
    <row r="43" spans="1:26" ht="25.35" customHeight="1">
      <c r="A43" s="69">
        <v>27</v>
      </c>
      <c r="B43" s="75" t="s">
        <v>36</v>
      </c>
      <c r="C43" s="60" t="s">
        <v>439</v>
      </c>
      <c r="D43" s="73">
        <v>100</v>
      </c>
      <c r="E43" s="72" t="s">
        <v>36</v>
      </c>
      <c r="F43" s="72" t="s">
        <v>36</v>
      </c>
      <c r="G43" s="73">
        <v>20</v>
      </c>
      <c r="H43" s="72">
        <v>1</v>
      </c>
      <c r="I43" s="72">
        <f t="shared" si="4"/>
        <v>20</v>
      </c>
      <c r="J43" s="72">
        <v>1</v>
      </c>
      <c r="K43" s="72" t="s">
        <v>36</v>
      </c>
      <c r="L43" s="73">
        <v>27640</v>
      </c>
      <c r="M43" s="73">
        <v>5482</v>
      </c>
      <c r="N43" s="71">
        <v>43272</v>
      </c>
      <c r="O43" s="70" t="s">
        <v>84</v>
      </c>
      <c r="P43" s="67"/>
      <c r="Q43" s="79"/>
      <c r="R43" s="79"/>
      <c r="S43" s="79"/>
      <c r="T43" s="79"/>
      <c r="U43" s="80"/>
      <c r="V43" s="80"/>
      <c r="W43" s="66"/>
      <c r="X43" s="81"/>
      <c r="Y43" s="81"/>
      <c r="Z43" s="80"/>
    </row>
    <row r="44" spans="1:26" ht="25.35" customHeight="1">
      <c r="A44" s="69">
        <v>28</v>
      </c>
      <c r="B44" s="75" t="s">
        <v>36</v>
      </c>
      <c r="C44" s="60" t="s">
        <v>111</v>
      </c>
      <c r="D44" s="73">
        <v>100</v>
      </c>
      <c r="E44" s="72" t="s">
        <v>36</v>
      </c>
      <c r="F44" s="72" t="s">
        <v>36</v>
      </c>
      <c r="G44" s="73">
        <v>20</v>
      </c>
      <c r="H44" s="72">
        <v>1</v>
      </c>
      <c r="I44" s="72">
        <f t="shared" si="4"/>
        <v>20</v>
      </c>
      <c r="J44" s="72">
        <v>1</v>
      </c>
      <c r="K44" s="72" t="s">
        <v>36</v>
      </c>
      <c r="L44" s="73">
        <v>66055</v>
      </c>
      <c r="M44" s="73">
        <v>11749</v>
      </c>
      <c r="N44" s="71">
        <v>43182</v>
      </c>
      <c r="O44" s="70" t="s">
        <v>84</v>
      </c>
      <c r="P44" s="67"/>
      <c r="Q44" s="79"/>
      <c r="R44" s="79"/>
      <c r="S44" s="79"/>
      <c r="T44" s="79"/>
      <c r="U44" s="80"/>
      <c r="V44" s="80"/>
      <c r="W44" s="66"/>
      <c r="X44" s="81"/>
      <c r="Y44" s="81"/>
      <c r="Z44" s="80"/>
    </row>
    <row r="45" spans="1:26" ht="25.35" customHeight="1">
      <c r="A45" s="69">
        <v>29</v>
      </c>
      <c r="B45" s="69">
        <v>23</v>
      </c>
      <c r="C45" s="74" t="s">
        <v>429</v>
      </c>
      <c r="D45" s="73">
        <v>90</v>
      </c>
      <c r="E45" s="72">
        <v>216</v>
      </c>
      <c r="F45" s="76">
        <f>(D45-E45)/E45</f>
        <v>-0.58333333333333337</v>
      </c>
      <c r="G45" s="73">
        <v>18</v>
      </c>
      <c r="H45" s="72" t="s">
        <v>36</v>
      </c>
      <c r="I45" s="72" t="s">
        <v>36</v>
      </c>
      <c r="J45" s="72">
        <v>1</v>
      </c>
      <c r="K45" s="72">
        <v>8</v>
      </c>
      <c r="L45" s="73">
        <v>3859</v>
      </c>
      <c r="M45" s="73">
        <v>686</v>
      </c>
      <c r="N45" s="71">
        <v>44414</v>
      </c>
      <c r="O45" s="70" t="s">
        <v>296</v>
      </c>
      <c r="P45" s="67"/>
      <c r="Q45" s="79"/>
      <c r="R45" s="79"/>
      <c r="S45" s="79"/>
      <c r="T45" s="79"/>
      <c r="U45" s="80"/>
      <c r="V45" s="80"/>
      <c r="W45" s="66"/>
      <c r="X45" s="80"/>
      <c r="Y45" s="81"/>
      <c r="Z45" s="81"/>
    </row>
    <row r="46" spans="1:26" ht="25.35" customHeight="1">
      <c r="A46" s="69">
        <v>30</v>
      </c>
      <c r="B46" s="75" t="s">
        <v>36</v>
      </c>
      <c r="C46" s="74" t="s">
        <v>440</v>
      </c>
      <c r="D46" s="73">
        <v>38</v>
      </c>
      <c r="E46" s="72" t="s">
        <v>36</v>
      </c>
      <c r="F46" s="72" t="s">
        <v>36</v>
      </c>
      <c r="G46" s="73">
        <v>6</v>
      </c>
      <c r="H46" s="72">
        <v>1</v>
      </c>
      <c r="I46" s="72">
        <f>G46/H46</f>
        <v>6</v>
      </c>
      <c r="J46" s="72">
        <v>1</v>
      </c>
      <c r="K46" s="72" t="s">
        <v>36</v>
      </c>
      <c r="L46" s="73">
        <v>11084.52</v>
      </c>
      <c r="M46" s="73">
        <v>2079</v>
      </c>
      <c r="N46" s="71">
        <v>44365</v>
      </c>
      <c r="O46" s="70" t="s">
        <v>50</v>
      </c>
      <c r="P46" s="67"/>
      <c r="Q46" s="79"/>
      <c r="R46" s="79"/>
      <c r="S46" s="79"/>
      <c r="T46" s="79"/>
      <c r="U46" s="80"/>
      <c r="V46" s="80"/>
      <c r="W46" s="66"/>
      <c r="X46" s="80"/>
      <c r="Y46" s="81"/>
      <c r="Z46" s="81"/>
    </row>
    <row r="47" spans="1:26" ht="25.35" customHeight="1">
      <c r="A47" s="45"/>
      <c r="B47" s="45"/>
      <c r="C47" s="56" t="s">
        <v>90</v>
      </c>
      <c r="D47" s="68">
        <f>SUM(D35:D46)</f>
        <v>249466.78000000006</v>
      </c>
      <c r="E47" s="68">
        <f t="shared" ref="E47:G47" si="5">SUM(E35:E46)</f>
        <v>327574.86999999988</v>
      </c>
      <c r="F47" s="22">
        <f t="shared" ref="F47" si="6">(D47-E47)/E47</f>
        <v>-0.23844347400641525</v>
      </c>
      <c r="G47" s="68">
        <f t="shared" si="5"/>
        <v>41561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4" width="12" style="27" bestFit="1" customWidth="1"/>
    <col min="25" max="25" width="13.6640625" style="27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441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442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433</v>
      </c>
      <c r="E6" s="36" t="s">
        <v>443</v>
      </c>
      <c r="F6" s="108"/>
      <c r="G6" s="36" t="s">
        <v>433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434</v>
      </c>
      <c r="E10" s="90" t="s">
        <v>444</v>
      </c>
      <c r="F10" s="108"/>
      <c r="G10" s="90" t="s">
        <v>434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>
        <v>2</v>
      </c>
      <c r="C13" s="74" t="s">
        <v>193</v>
      </c>
      <c r="D13" s="73">
        <v>144121.26999999999</v>
      </c>
      <c r="E13" s="72" t="s">
        <v>36</v>
      </c>
      <c r="F13" s="76" t="s">
        <v>36</v>
      </c>
      <c r="G13" s="73">
        <v>20676</v>
      </c>
      <c r="H13" s="72">
        <v>302</v>
      </c>
      <c r="I13" s="72">
        <f>G13/H13</f>
        <v>68.463576158940398</v>
      </c>
      <c r="J13" s="72">
        <v>17</v>
      </c>
      <c r="K13" s="72">
        <v>1</v>
      </c>
      <c r="L13" s="73">
        <v>157784.22</v>
      </c>
      <c r="M13" s="73">
        <v>22562</v>
      </c>
      <c r="N13" s="71">
        <v>44456</v>
      </c>
      <c r="O13" s="70" t="s">
        <v>56</v>
      </c>
      <c r="P13" s="67"/>
      <c r="Q13" s="79"/>
      <c r="R13" s="79"/>
      <c r="S13" s="79"/>
      <c r="T13" s="79"/>
      <c r="U13" s="80"/>
      <c r="V13" s="80"/>
      <c r="W13" s="81"/>
      <c r="X13" s="81"/>
      <c r="Y13" s="80"/>
      <c r="Z13" s="66"/>
      <c r="AA13" s="66"/>
    </row>
    <row r="14" spans="1:27" ht="25.35" customHeight="1">
      <c r="A14" s="69">
        <v>2</v>
      </c>
      <c r="B14" s="83" t="s">
        <v>58</v>
      </c>
      <c r="C14" s="74" t="s">
        <v>353</v>
      </c>
      <c r="D14" s="73">
        <v>67129.48</v>
      </c>
      <c r="E14" s="72" t="s">
        <v>36</v>
      </c>
      <c r="F14" s="76" t="s">
        <v>36</v>
      </c>
      <c r="G14" s="73">
        <v>13889</v>
      </c>
      <c r="H14" s="72">
        <v>323</v>
      </c>
      <c r="I14" s="72">
        <f>G14/H14</f>
        <v>43</v>
      </c>
      <c r="J14" s="72">
        <v>20</v>
      </c>
      <c r="K14" s="72">
        <v>1</v>
      </c>
      <c r="L14" s="73">
        <v>68277</v>
      </c>
      <c r="M14" s="73">
        <v>14117</v>
      </c>
      <c r="N14" s="71">
        <v>44456</v>
      </c>
      <c r="O14" s="70" t="s">
        <v>37</v>
      </c>
      <c r="P14" s="67"/>
      <c r="Q14" s="79"/>
      <c r="R14" s="79"/>
      <c r="S14" s="79"/>
      <c r="T14" s="79"/>
      <c r="U14" s="80"/>
      <c r="V14" s="80"/>
      <c r="W14" s="66"/>
      <c r="X14" s="80"/>
      <c r="Y14" s="81"/>
      <c r="Z14" s="81"/>
      <c r="AA14" s="65"/>
    </row>
    <row r="15" spans="1:27" ht="25.35" customHeight="1">
      <c r="A15" s="69">
        <v>3</v>
      </c>
      <c r="B15" s="83">
        <v>4</v>
      </c>
      <c r="C15" s="74" t="s">
        <v>187</v>
      </c>
      <c r="D15" s="73">
        <v>24493.62</v>
      </c>
      <c r="E15" s="72" t="s">
        <v>36</v>
      </c>
      <c r="F15" s="72" t="s">
        <v>36</v>
      </c>
      <c r="G15" s="73">
        <v>4303</v>
      </c>
      <c r="H15" s="72">
        <v>177</v>
      </c>
      <c r="I15" s="72">
        <f>G15/H15</f>
        <v>24.310734463276837</v>
      </c>
      <c r="J15" s="72">
        <v>20</v>
      </c>
      <c r="K15" s="72">
        <v>1</v>
      </c>
      <c r="L15" s="73">
        <v>24493.62</v>
      </c>
      <c r="M15" s="73">
        <v>4303</v>
      </c>
      <c r="N15" s="71">
        <v>44456</v>
      </c>
      <c r="O15" s="70" t="s">
        <v>182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1</v>
      </c>
      <c r="C16" s="74" t="s">
        <v>411</v>
      </c>
      <c r="D16" s="73">
        <v>23953</v>
      </c>
      <c r="E16" s="72">
        <v>34927</v>
      </c>
      <c r="F16" s="76">
        <f t="shared" ref="F16:F23" si="0">(D16-E16)/E16</f>
        <v>-0.31419818478540956</v>
      </c>
      <c r="G16" s="73">
        <v>3847</v>
      </c>
      <c r="H16" s="72" t="s">
        <v>36</v>
      </c>
      <c r="I16" s="72" t="s">
        <v>36</v>
      </c>
      <c r="J16" s="72">
        <v>15</v>
      </c>
      <c r="K16" s="72">
        <v>2</v>
      </c>
      <c r="L16" s="73">
        <v>64956</v>
      </c>
      <c r="M16" s="73">
        <v>10458</v>
      </c>
      <c r="N16" s="71">
        <v>44449</v>
      </c>
      <c r="O16" s="70" t="s">
        <v>47</v>
      </c>
      <c r="P16" s="67"/>
      <c r="Q16" s="65"/>
      <c r="R16" s="59"/>
      <c r="S16" s="65"/>
      <c r="T16" s="67"/>
      <c r="U16" s="66"/>
      <c r="V16" s="66"/>
      <c r="W16" s="67"/>
      <c r="X16" s="66"/>
      <c r="Y16" s="66"/>
      <c r="Z16" s="66"/>
      <c r="AA16" s="65"/>
    </row>
    <row r="17" spans="1:26" ht="25.35" customHeight="1">
      <c r="A17" s="69">
        <v>5</v>
      </c>
      <c r="B17" s="83">
        <v>5</v>
      </c>
      <c r="C17" s="74" t="s">
        <v>413</v>
      </c>
      <c r="D17" s="73">
        <v>13671.05</v>
      </c>
      <c r="E17" s="72">
        <v>24471.29</v>
      </c>
      <c r="F17" s="76">
        <f t="shared" si="0"/>
        <v>-0.44134330474609229</v>
      </c>
      <c r="G17" s="73">
        <v>2221</v>
      </c>
      <c r="H17" s="72">
        <v>146</v>
      </c>
      <c r="I17" s="72">
        <f t="shared" ref="I17:I22" si="1">G17/H17</f>
        <v>15.212328767123287</v>
      </c>
      <c r="J17" s="72">
        <v>9</v>
      </c>
      <c r="K17" s="72">
        <v>3</v>
      </c>
      <c r="L17" s="73">
        <v>73934</v>
      </c>
      <c r="M17" s="73">
        <v>11484</v>
      </c>
      <c r="N17" s="71">
        <v>44442</v>
      </c>
      <c r="O17" s="70" t="s">
        <v>43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83">
        <v>6</v>
      </c>
      <c r="C18" s="74" t="s">
        <v>400</v>
      </c>
      <c r="D18" s="73">
        <v>13251.66</v>
      </c>
      <c r="E18" s="72">
        <v>12450.2</v>
      </c>
      <c r="F18" s="76">
        <f t="shared" si="0"/>
        <v>6.4373263080111084E-2</v>
      </c>
      <c r="G18" s="73">
        <v>2109</v>
      </c>
      <c r="H18" s="72">
        <v>98</v>
      </c>
      <c r="I18" s="72">
        <f t="shared" si="1"/>
        <v>21.520408163265305</v>
      </c>
      <c r="J18" s="72">
        <v>7</v>
      </c>
      <c r="K18" s="72">
        <v>6</v>
      </c>
      <c r="L18" s="73">
        <v>130599</v>
      </c>
      <c r="M18" s="73">
        <v>21266</v>
      </c>
      <c r="N18" s="71">
        <v>44421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83">
        <v>7</v>
      </c>
      <c r="C19" s="74" t="s">
        <v>317</v>
      </c>
      <c r="D19" s="73">
        <v>10875.17</v>
      </c>
      <c r="E19" s="72">
        <v>12165.41</v>
      </c>
      <c r="F19" s="76">
        <f t="shared" si="0"/>
        <v>-0.1060580777795405</v>
      </c>
      <c r="G19" s="73">
        <v>2216</v>
      </c>
      <c r="H19" s="72">
        <v>161</v>
      </c>
      <c r="I19" s="72">
        <f t="shared" si="1"/>
        <v>13.763975155279503</v>
      </c>
      <c r="J19" s="72">
        <v>10</v>
      </c>
      <c r="K19" s="72">
        <v>5</v>
      </c>
      <c r="L19" s="73">
        <v>147389</v>
      </c>
      <c r="M19" s="73">
        <v>31986</v>
      </c>
      <c r="N19" s="71">
        <v>44428</v>
      </c>
      <c r="O19" s="70" t="s">
        <v>39</v>
      </c>
      <c r="P19" s="67"/>
      <c r="Q19" s="79"/>
      <c r="R19" s="79"/>
      <c r="S19" s="79"/>
      <c r="T19" s="79"/>
      <c r="U19" s="80"/>
      <c r="V19" s="80"/>
      <c r="W19" s="66"/>
      <c r="X19" s="81"/>
      <c r="Y19" s="80"/>
      <c r="Z19" s="81"/>
    </row>
    <row r="20" spans="1:26" ht="25.35" customHeight="1">
      <c r="A20" s="69">
        <v>8</v>
      </c>
      <c r="B20" s="75" t="s">
        <v>36</v>
      </c>
      <c r="C20" s="74" t="s">
        <v>410</v>
      </c>
      <c r="D20" s="73">
        <v>8554.57</v>
      </c>
      <c r="E20" s="72">
        <v>11346.79</v>
      </c>
      <c r="F20" s="76">
        <f t="shared" si="0"/>
        <v>-0.24608016892883369</v>
      </c>
      <c r="G20" s="73">
        <v>1301</v>
      </c>
      <c r="H20" s="72">
        <v>46</v>
      </c>
      <c r="I20" s="72">
        <f t="shared" si="1"/>
        <v>28.282608695652176</v>
      </c>
      <c r="J20" s="72">
        <v>7</v>
      </c>
      <c r="K20" s="72">
        <v>3</v>
      </c>
      <c r="L20" s="73">
        <v>34726.300000000003</v>
      </c>
      <c r="M20" s="73">
        <v>5441</v>
      </c>
      <c r="N20" s="71">
        <v>44442</v>
      </c>
      <c r="O20" s="70" t="s">
        <v>56</v>
      </c>
      <c r="P20" s="67"/>
      <c r="Q20" s="79"/>
      <c r="R20" s="79"/>
      <c r="S20" s="65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83">
        <v>8</v>
      </c>
      <c r="C21" s="74" t="s">
        <v>395</v>
      </c>
      <c r="D21" s="73">
        <v>4805.54</v>
      </c>
      <c r="E21" s="72">
        <v>4315.62</v>
      </c>
      <c r="F21" s="76">
        <f t="shared" si="0"/>
        <v>0.1135225066155037</v>
      </c>
      <c r="G21" s="73">
        <v>926</v>
      </c>
      <c r="H21" s="72">
        <v>49</v>
      </c>
      <c r="I21" s="72">
        <f t="shared" si="1"/>
        <v>18.897959183673468</v>
      </c>
      <c r="J21" s="72">
        <v>6</v>
      </c>
      <c r="K21" s="72">
        <v>9</v>
      </c>
      <c r="L21" s="73">
        <v>216514</v>
      </c>
      <c r="M21" s="73">
        <v>46929</v>
      </c>
      <c r="N21" s="71">
        <v>44400</v>
      </c>
      <c r="O21" s="70" t="s">
        <v>43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83">
        <v>9</v>
      </c>
      <c r="C22" s="74" t="s">
        <v>373</v>
      </c>
      <c r="D22" s="73">
        <v>3308</v>
      </c>
      <c r="E22" s="72">
        <v>5235.18</v>
      </c>
      <c r="F22" s="76">
        <f t="shared" si="0"/>
        <v>-0.36812105791968952</v>
      </c>
      <c r="G22" s="73">
        <v>689</v>
      </c>
      <c r="H22" s="72">
        <v>67</v>
      </c>
      <c r="I22" s="72">
        <f t="shared" si="1"/>
        <v>10.283582089552239</v>
      </c>
      <c r="J22" s="72">
        <v>3</v>
      </c>
      <c r="K22" s="72">
        <v>3</v>
      </c>
      <c r="L22" s="73">
        <v>21454.14</v>
      </c>
      <c r="M22" s="73">
        <v>4767</v>
      </c>
      <c r="N22" s="71">
        <v>44442</v>
      </c>
      <c r="O22" s="70" t="s">
        <v>101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314163.35999999993</v>
      </c>
      <c r="E23" s="68">
        <f t="shared" ref="E23:G23" si="2">SUM(E13:E22)</f>
        <v>104911.48999999999</v>
      </c>
      <c r="F23" s="78">
        <f t="shared" si="0"/>
        <v>1.9945562683362896</v>
      </c>
      <c r="G23" s="68">
        <f t="shared" si="2"/>
        <v>52177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10</v>
      </c>
      <c r="C25" s="74" t="s">
        <v>436</v>
      </c>
      <c r="D25" s="73">
        <v>3097.39</v>
      </c>
      <c r="E25" s="72">
        <v>4082.79</v>
      </c>
      <c r="F25" s="76">
        <f t="shared" ref="F25:F31" si="3">(D25-E25)/E25</f>
        <v>-0.24135456391340238</v>
      </c>
      <c r="G25" s="73">
        <v>500</v>
      </c>
      <c r="H25" s="72">
        <v>22</v>
      </c>
      <c r="I25" s="72">
        <f>G25/H25</f>
        <v>22.727272727272727</v>
      </c>
      <c r="J25" s="72">
        <v>4</v>
      </c>
      <c r="K25" s="72">
        <v>3</v>
      </c>
      <c r="L25" s="73">
        <v>14922.29</v>
      </c>
      <c r="M25" s="73">
        <v>2500</v>
      </c>
      <c r="N25" s="71">
        <v>44442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83">
        <v>11</v>
      </c>
      <c r="C26" s="74" t="s">
        <v>403</v>
      </c>
      <c r="D26" s="73">
        <v>2784.93</v>
      </c>
      <c r="E26" s="72">
        <v>2552.1600000000003</v>
      </c>
      <c r="F26" s="76">
        <f t="shared" si="3"/>
        <v>9.1205096859130891E-2</v>
      </c>
      <c r="G26" s="73">
        <v>475</v>
      </c>
      <c r="H26" s="72" t="s">
        <v>36</v>
      </c>
      <c r="I26" s="72" t="s">
        <v>36</v>
      </c>
      <c r="J26" s="72">
        <v>7</v>
      </c>
      <c r="K26" s="72">
        <v>6</v>
      </c>
      <c r="L26" s="73">
        <v>40942.770000000004</v>
      </c>
      <c r="M26" s="73">
        <v>7452</v>
      </c>
      <c r="N26" s="71">
        <v>44421</v>
      </c>
      <c r="O26" s="58" t="s">
        <v>404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83" t="s">
        <v>34</v>
      </c>
      <c r="C27" s="74" t="s">
        <v>420</v>
      </c>
      <c r="D27" s="73">
        <v>2225.79</v>
      </c>
      <c r="E27" s="72">
        <v>2175.41</v>
      </c>
      <c r="F27" s="76">
        <f t="shared" si="3"/>
        <v>2.3158852813952364E-2</v>
      </c>
      <c r="G27" s="73">
        <v>327</v>
      </c>
      <c r="H27" s="72">
        <v>7</v>
      </c>
      <c r="I27" s="72">
        <f>G27/H27</f>
        <v>46.714285714285715</v>
      </c>
      <c r="J27" s="72">
        <v>1</v>
      </c>
      <c r="K27" s="72">
        <v>10</v>
      </c>
      <c r="L27" s="73">
        <v>87809.66</v>
      </c>
      <c r="M27" s="73">
        <v>14096</v>
      </c>
      <c r="N27" s="71">
        <v>44393</v>
      </c>
      <c r="O27" s="70" t="s">
        <v>142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83" t="s">
        <v>34</v>
      </c>
      <c r="C28" s="74" t="s">
        <v>401</v>
      </c>
      <c r="D28" s="73">
        <v>1893.8499999999997</v>
      </c>
      <c r="E28" s="72">
        <v>1136.3999999999999</v>
      </c>
      <c r="F28" s="76">
        <f t="shared" si="3"/>
        <v>0.66653467089053142</v>
      </c>
      <c r="G28" s="73">
        <v>299</v>
      </c>
      <c r="H28" s="72">
        <v>12</v>
      </c>
      <c r="I28" s="72">
        <f>G28/H28</f>
        <v>24.916666666666668</v>
      </c>
      <c r="J28" s="72">
        <v>3</v>
      </c>
      <c r="K28" s="72">
        <v>8</v>
      </c>
      <c r="L28" s="73">
        <v>177695.39</v>
      </c>
      <c r="M28" s="73">
        <v>28204</v>
      </c>
      <c r="N28" s="71">
        <v>44407</v>
      </c>
      <c r="O28" s="70" t="s">
        <v>402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</row>
    <row r="29" spans="1:26" ht="25.35" customHeight="1">
      <c r="A29" s="69">
        <v>15</v>
      </c>
      <c r="B29" s="69">
        <v>27</v>
      </c>
      <c r="C29" s="74" t="s">
        <v>445</v>
      </c>
      <c r="D29" s="73">
        <v>1487</v>
      </c>
      <c r="E29" s="72">
        <v>2612</v>
      </c>
      <c r="F29" s="76">
        <f t="shared" si="3"/>
        <v>-0.43070444104134764</v>
      </c>
      <c r="G29" s="73">
        <v>232</v>
      </c>
      <c r="H29" s="72" t="s">
        <v>36</v>
      </c>
      <c r="I29" s="72" t="s">
        <v>36</v>
      </c>
      <c r="J29" s="72">
        <v>2</v>
      </c>
      <c r="K29" s="72">
        <v>2</v>
      </c>
      <c r="L29" s="73">
        <v>4099</v>
      </c>
      <c r="M29" s="73">
        <v>680</v>
      </c>
      <c r="N29" s="71">
        <v>44449</v>
      </c>
      <c r="O29" s="70" t="s">
        <v>47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</row>
    <row r="30" spans="1:26" ht="25.35" customHeight="1">
      <c r="A30" s="69">
        <v>16</v>
      </c>
      <c r="B30" s="83" t="s">
        <v>34</v>
      </c>
      <c r="C30" s="74" t="s">
        <v>224</v>
      </c>
      <c r="D30" s="73">
        <v>1277</v>
      </c>
      <c r="E30" s="73">
        <v>1598</v>
      </c>
      <c r="F30" s="76">
        <f t="shared" si="3"/>
        <v>-0.20087609511889862</v>
      </c>
      <c r="G30" s="73">
        <v>285</v>
      </c>
      <c r="H30" s="72">
        <v>8</v>
      </c>
      <c r="I30" s="72">
        <f>G30/H30</f>
        <v>35.625</v>
      </c>
      <c r="J30" s="72">
        <v>2</v>
      </c>
      <c r="K30" s="72">
        <v>5</v>
      </c>
      <c r="L30" s="73">
        <v>10598.86</v>
      </c>
      <c r="M30" s="73">
        <v>2275</v>
      </c>
      <c r="N30" s="71">
        <v>44421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83">
        <v>12</v>
      </c>
      <c r="C31" s="74" t="s">
        <v>438</v>
      </c>
      <c r="D31" s="73">
        <v>777.67</v>
      </c>
      <c r="E31" s="72">
        <v>3192.07</v>
      </c>
      <c r="F31" s="76">
        <f t="shared" si="3"/>
        <v>-0.75637439028592734</v>
      </c>
      <c r="G31" s="73">
        <v>188</v>
      </c>
      <c r="H31" s="72">
        <v>43</v>
      </c>
      <c r="I31" s="72">
        <f>G31/H31</f>
        <v>4.3720930232558137</v>
      </c>
      <c r="J31" s="72">
        <v>10</v>
      </c>
      <c r="K31" s="72">
        <v>2</v>
      </c>
      <c r="L31" s="73">
        <v>3969.74</v>
      </c>
      <c r="M31" s="73">
        <v>932</v>
      </c>
      <c r="N31" s="71">
        <v>44449</v>
      </c>
      <c r="O31" s="70" t="s">
        <v>41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83">
        <v>13</v>
      </c>
      <c r="C32" s="74" t="s">
        <v>428</v>
      </c>
      <c r="D32" s="73">
        <v>566</v>
      </c>
      <c r="E32" s="72" t="s">
        <v>36</v>
      </c>
      <c r="F32" s="76" t="s">
        <v>36</v>
      </c>
      <c r="G32" s="73">
        <v>85</v>
      </c>
      <c r="H32" s="72">
        <v>7</v>
      </c>
      <c r="I32" s="72">
        <f>G32/H32</f>
        <v>12.142857142857142</v>
      </c>
      <c r="J32" s="72">
        <v>6</v>
      </c>
      <c r="K32" s="72">
        <v>0</v>
      </c>
      <c r="L32" s="73">
        <v>565.69000000000005</v>
      </c>
      <c r="M32" s="73">
        <v>85</v>
      </c>
      <c r="N32" s="71" t="s">
        <v>60</v>
      </c>
      <c r="O32" s="70" t="s">
        <v>41</v>
      </c>
      <c r="P32" s="67"/>
      <c r="Q32" s="79"/>
      <c r="R32" s="79"/>
      <c r="S32" s="79"/>
      <c r="T32" s="79"/>
      <c r="U32" s="80"/>
      <c r="V32" s="80"/>
      <c r="W32" s="66"/>
      <c r="X32" s="81"/>
      <c r="Y32" s="81"/>
      <c r="Z32" s="80"/>
    </row>
    <row r="33" spans="1:27" ht="25.35" customHeight="1">
      <c r="A33" s="69">
        <v>19</v>
      </c>
      <c r="B33" s="83">
        <v>14</v>
      </c>
      <c r="C33" s="60" t="s">
        <v>305</v>
      </c>
      <c r="D33" s="73">
        <v>531</v>
      </c>
      <c r="E33" s="73">
        <v>678</v>
      </c>
      <c r="F33" s="76">
        <f>(D33-E33)/E33</f>
        <v>-0.2168141592920354</v>
      </c>
      <c r="G33" s="73">
        <v>89</v>
      </c>
      <c r="H33" s="72" t="s">
        <v>36</v>
      </c>
      <c r="I33" s="72" t="s">
        <v>36</v>
      </c>
      <c r="J33" s="72">
        <v>1</v>
      </c>
      <c r="K33" s="72">
        <v>19</v>
      </c>
      <c r="L33" s="73">
        <v>12543</v>
      </c>
      <c r="M33" s="73">
        <v>2231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  <c r="AA33" s="65"/>
    </row>
    <row r="34" spans="1:27" ht="25.35" customHeight="1">
      <c r="A34" s="69">
        <v>20</v>
      </c>
      <c r="B34" s="83">
        <v>15</v>
      </c>
      <c r="C34" s="74" t="s">
        <v>437</v>
      </c>
      <c r="D34" s="73">
        <v>399.88</v>
      </c>
      <c r="E34" s="72">
        <v>608.41999999999996</v>
      </c>
      <c r="F34" s="76">
        <f>(D34-E34)/E34</f>
        <v>-0.3427566483679037</v>
      </c>
      <c r="G34" s="73">
        <v>76</v>
      </c>
      <c r="H34" s="72">
        <v>3</v>
      </c>
      <c r="I34" s="72">
        <f>G34/H34</f>
        <v>25.333333333333332</v>
      </c>
      <c r="J34" s="72">
        <v>1</v>
      </c>
      <c r="K34" s="72">
        <v>10</v>
      </c>
      <c r="L34" s="73">
        <v>157955.15</v>
      </c>
      <c r="M34" s="73">
        <v>32692</v>
      </c>
      <c r="N34" s="71">
        <v>44393</v>
      </c>
      <c r="O34" s="70" t="s">
        <v>56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  <c r="AA34" s="65"/>
    </row>
    <row r="35" spans="1:27" ht="25.2" customHeight="1">
      <c r="A35" s="45"/>
      <c r="B35" s="45"/>
      <c r="C35" s="56" t="s">
        <v>66</v>
      </c>
      <c r="D35" s="68">
        <f>SUM(D23:D34)</f>
        <v>329203.86999999988</v>
      </c>
      <c r="E35" s="68">
        <f t="shared" ref="E35:G35" si="4">SUM(E23:E34)</f>
        <v>123546.73999999999</v>
      </c>
      <c r="F35" s="78">
        <f>(D35-E35)/E35</f>
        <v>1.6646099281939766</v>
      </c>
      <c r="G35" s="68">
        <f t="shared" si="4"/>
        <v>54733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16</v>
      </c>
      <c r="C37" s="74" t="s">
        <v>415</v>
      </c>
      <c r="D37" s="73">
        <v>264</v>
      </c>
      <c r="E37" s="72">
        <v>563.4</v>
      </c>
      <c r="F37" s="76">
        <f t="shared" ref="F37:F42" si="5">(D37-E37)/E37</f>
        <v>-0.53141640042598504</v>
      </c>
      <c r="G37" s="73">
        <v>53</v>
      </c>
      <c r="H37" s="72">
        <v>7</v>
      </c>
      <c r="I37" s="72">
        <f>G37/H37</f>
        <v>7.5714285714285712</v>
      </c>
      <c r="J37" s="72">
        <v>3</v>
      </c>
      <c r="K37" s="72">
        <v>4</v>
      </c>
      <c r="L37" s="73">
        <v>8919</v>
      </c>
      <c r="M37" s="73">
        <v>1708</v>
      </c>
      <c r="N37" s="71">
        <v>44435</v>
      </c>
      <c r="O37" s="70" t="s">
        <v>84</v>
      </c>
      <c r="P37" s="67"/>
      <c r="Q37" s="79"/>
      <c r="R37" s="79"/>
      <c r="S37" s="79"/>
      <c r="T37" s="79"/>
      <c r="U37" s="80"/>
      <c r="V37" s="80"/>
      <c r="W37" s="66"/>
      <c r="X37" s="81"/>
      <c r="Y37" s="80"/>
      <c r="Z37" s="81"/>
      <c r="AA37" s="65"/>
    </row>
    <row r="38" spans="1:27" ht="25.35" customHeight="1">
      <c r="A38" s="69">
        <v>22</v>
      </c>
      <c r="B38" s="83">
        <v>18</v>
      </c>
      <c r="C38" s="74" t="s">
        <v>446</v>
      </c>
      <c r="D38" s="73">
        <v>259</v>
      </c>
      <c r="E38" s="73">
        <v>205</v>
      </c>
      <c r="F38" s="76">
        <f t="shared" si="5"/>
        <v>0.26341463414634148</v>
      </c>
      <c r="G38" s="73">
        <v>42</v>
      </c>
      <c r="H38" s="72">
        <v>3</v>
      </c>
      <c r="I38" s="72">
        <f>G38/H38</f>
        <v>14</v>
      </c>
      <c r="J38" s="72">
        <v>2</v>
      </c>
      <c r="K38" s="76" t="s">
        <v>36</v>
      </c>
      <c r="L38" s="73">
        <v>1929</v>
      </c>
      <c r="M38" s="73">
        <v>422</v>
      </c>
      <c r="N38" s="71">
        <v>44428</v>
      </c>
      <c r="O38" s="70" t="s">
        <v>80</v>
      </c>
      <c r="P38" s="67"/>
      <c r="Q38" s="79"/>
      <c r="R38" s="79"/>
      <c r="S38" s="79"/>
      <c r="T38" s="79"/>
      <c r="U38" s="80"/>
      <c r="V38" s="80"/>
      <c r="W38" s="66"/>
      <c r="X38" s="81"/>
      <c r="Y38" s="80"/>
      <c r="Z38" s="81"/>
      <c r="AA38" s="65"/>
    </row>
    <row r="39" spans="1:27" ht="25.35" customHeight="1">
      <c r="A39" s="69">
        <v>23</v>
      </c>
      <c r="B39" s="83">
        <v>22</v>
      </c>
      <c r="C39" s="74" t="s">
        <v>429</v>
      </c>
      <c r="D39" s="73">
        <v>216</v>
      </c>
      <c r="E39" s="72">
        <v>203</v>
      </c>
      <c r="F39" s="76">
        <f t="shared" si="5"/>
        <v>6.4039408866995079E-2</v>
      </c>
      <c r="G39" s="73">
        <v>32</v>
      </c>
      <c r="H39" s="72" t="s">
        <v>36</v>
      </c>
      <c r="I39" s="72" t="s">
        <v>36</v>
      </c>
      <c r="J39" s="72">
        <v>1</v>
      </c>
      <c r="K39" s="72">
        <v>7</v>
      </c>
      <c r="L39" s="73">
        <v>3769</v>
      </c>
      <c r="M39" s="73">
        <v>668</v>
      </c>
      <c r="N39" s="71">
        <v>44414</v>
      </c>
      <c r="O39" s="70" t="s">
        <v>296</v>
      </c>
      <c r="P39" s="67"/>
      <c r="Q39" s="79"/>
      <c r="R39" s="79"/>
      <c r="S39" s="79"/>
      <c r="T39" s="79"/>
      <c r="U39" s="80"/>
      <c r="V39" s="80"/>
      <c r="W39" s="66"/>
      <c r="X39" s="81"/>
      <c r="Y39" s="80"/>
      <c r="Z39" s="81"/>
      <c r="AA39" s="65"/>
    </row>
    <row r="40" spans="1:27" ht="25.35" customHeight="1">
      <c r="A40" s="69">
        <v>24</v>
      </c>
      <c r="B40" s="83">
        <v>23</v>
      </c>
      <c r="C40" s="74" t="s">
        <v>414</v>
      </c>
      <c r="D40" s="73">
        <v>208</v>
      </c>
      <c r="E40" s="72">
        <v>1364.9</v>
      </c>
      <c r="F40" s="76">
        <f t="shared" si="5"/>
        <v>-0.84760788336141846</v>
      </c>
      <c r="G40" s="73">
        <v>41</v>
      </c>
      <c r="H40" s="72">
        <v>3</v>
      </c>
      <c r="I40" s="72">
        <f>G40/H40</f>
        <v>13.666666666666666</v>
      </c>
      <c r="J40" s="72">
        <v>1</v>
      </c>
      <c r="K40" s="72">
        <v>4</v>
      </c>
      <c r="L40" s="73">
        <v>12449.89</v>
      </c>
      <c r="M40" s="73">
        <v>2348</v>
      </c>
      <c r="N40" s="71">
        <v>44435</v>
      </c>
      <c r="O40" s="70" t="s">
        <v>50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  <c r="AA40" s="65"/>
    </row>
    <row r="41" spans="1:27" ht="25.35" customHeight="1">
      <c r="A41" s="69">
        <v>25</v>
      </c>
      <c r="B41" s="69">
        <v>21</v>
      </c>
      <c r="C41" s="77" t="s">
        <v>216</v>
      </c>
      <c r="D41" s="73">
        <v>128</v>
      </c>
      <c r="E41" s="72">
        <v>42</v>
      </c>
      <c r="F41" s="76">
        <f t="shared" si="5"/>
        <v>2.0476190476190474</v>
      </c>
      <c r="G41" s="73">
        <v>24</v>
      </c>
      <c r="H41" s="72">
        <v>1</v>
      </c>
      <c r="I41" s="72">
        <f>G41/H41</f>
        <v>24</v>
      </c>
      <c r="J41" s="72">
        <v>1</v>
      </c>
      <c r="K41" s="72" t="s">
        <v>36</v>
      </c>
      <c r="L41" s="73">
        <v>24044</v>
      </c>
      <c r="M41" s="73">
        <v>4252</v>
      </c>
      <c r="N41" s="71">
        <v>44323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83">
        <v>28</v>
      </c>
      <c r="C42" s="74" t="s">
        <v>447</v>
      </c>
      <c r="D42" s="73">
        <v>106.8</v>
      </c>
      <c r="E42" s="72">
        <v>2666.4</v>
      </c>
      <c r="F42" s="76">
        <f t="shared" si="5"/>
        <v>-0.95994599459945984</v>
      </c>
      <c r="G42" s="73">
        <v>28</v>
      </c>
      <c r="H42" s="72">
        <v>9</v>
      </c>
      <c r="I42" s="72">
        <f>G42/H42</f>
        <v>3.1111111111111112</v>
      </c>
      <c r="J42" s="72">
        <v>4</v>
      </c>
      <c r="K42" s="72">
        <v>2</v>
      </c>
      <c r="L42" s="73">
        <v>2773</v>
      </c>
      <c r="M42" s="73">
        <v>484</v>
      </c>
      <c r="N42" s="71">
        <v>44449</v>
      </c>
      <c r="O42" s="70" t="s">
        <v>84</v>
      </c>
      <c r="P42" s="11"/>
      <c r="Q42" s="79"/>
      <c r="R42" s="79"/>
      <c r="S42" s="79"/>
      <c r="T42" s="79"/>
      <c r="U42" s="80"/>
      <c r="V42" s="80"/>
      <c r="W42" s="81"/>
      <c r="X42" s="66"/>
      <c r="Y42" s="80"/>
      <c r="Z42" s="81"/>
      <c r="AA42" s="66"/>
    </row>
    <row r="43" spans="1:27" ht="25.35" customHeight="1">
      <c r="A43" s="69">
        <v>27</v>
      </c>
      <c r="B43" s="83">
        <v>29</v>
      </c>
      <c r="C43" s="60" t="s">
        <v>448</v>
      </c>
      <c r="D43" s="73">
        <v>85</v>
      </c>
      <c r="E43" s="72" t="s">
        <v>36</v>
      </c>
      <c r="F43" s="72" t="s">
        <v>36</v>
      </c>
      <c r="G43" s="73">
        <v>13</v>
      </c>
      <c r="H43" s="72">
        <v>1</v>
      </c>
      <c r="I43" s="72">
        <f>G43/H43</f>
        <v>13</v>
      </c>
      <c r="J43" s="72">
        <v>1</v>
      </c>
      <c r="K43" s="72" t="s">
        <v>36</v>
      </c>
      <c r="L43" s="73">
        <v>29873.42</v>
      </c>
      <c r="M43" s="73">
        <v>5287</v>
      </c>
      <c r="N43" s="71">
        <v>44316</v>
      </c>
      <c r="O43" s="70" t="s">
        <v>80</v>
      </c>
      <c r="P43" s="67"/>
      <c r="Q43" s="79"/>
      <c r="R43" s="79"/>
      <c r="S43" s="79"/>
      <c r="T43" s="79"/>
      <c r="U43" s="80"/>
      <c r="V43" s="80"/>
      <c r="W43" s="81"/>
      <c r="X43" s="80"/>
      <c r="Y43" s="66"/>
      <c r="Z43" s="81"/>
      <c r="AA43" s="65"/>
    </row>
    <row r="44" spans="1:27" ht="25.35" customHeight="1">
      <c r="A44" s="69">
        <v>28</v>
      </c>
      <c r="B44" s="85">
        <v>32</v>
      </c>
      <c r="C44" s="74" t="s">
        <v>449</v>
      </c>
      <c r="D44" s="73">
        <v>45</v>
      </c>
      <c r="E44" s="72">
        <v>86</v>
      </c>
      <c r="F44" s="76">
        <f>(D44-E44)/E44</f>
        <v>-0.47674418604651164</v>
      </c>
      <c r="G44" s="73">
        <v>7</v>
      </c>
      <c r="H44" s="72" t="s">
        <v>36</v>
      </c>
      <c r="I44" s="72" t="s">
        <v>36</v>
      </c>
      <c r="J44" s="72">
        <v>1</v>
      </c>
      <c r="K44" s="72">
        <v>6</v>
      </c>
      <c r="L44" s="73">
        <f>1957+D44</f>
        <v>2002</v>
      </c>
      <c r="M44" s="73">
        <f>367+G44</f>
        <v>374</v>
      </c>
      <c r="N44" s="71">
        <v>44421</v>
      </c>
      <c r="O44" s="58" t="s">
        <v>82</v>
      </c>
      <c r="P44" s="67"/>
      <c r="Q44" s="79"/>
      <c r="R44" s="79"/>
      <c r="S44" s="79"/>
      <c r="T44" s="79"/>
      <c r="U44" s="80"/>
      <c r="V44" s="80"/>
      <c r="W44" s="81"/>
      <c r="X44" s="66"/>
      <c r="Y44" s="80"/>
      <c r="Z44" s="81"/>
      <c r="AA44" s="65"/>
    </row>
    <row r="45" spans="1:27" ht="25.35" customHeight="1">
      <c r="A45" s="45"/>
      <c r="B45" s="45"/>
      <c r="C45" s="56" t="s">
        <v>75</v>
      </c>
      <c r="D45" s="68">
        <f>SUM(D35:D44)</f>
        <v>330515.66999999987</v>
      </c>
      <c r="E45" s="68">
        <f t="shared" ref="E45:G45" si="6">SUM(E35:E44)</f>
        <v>128677.43999999997</v>
      </c>
      <c r="F45" s="78">
        <f>(D45-E45)/E45</f>
        <v>1.5685595703489279</v>
      </c>
      <c r="G45" s="68">
        <f t="shared" si="6"/>
        <v>54973</v>
      </c>
      <c r="H45" s="68"/>
      <c r="I45" s="47"/>
      <c r="J45" s="46"/>
      <c r="K45" s="48"/>
      <c r="L45" s="49"/>
      <c r="M45" s="53"/>
      <c r="N45" s="50"/>
      <c r="O45" s="58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3.1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7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2" style="27" bestFit="1" customWidth="1"/>
    <col min="24" max="24" width="13.6640625" style="27" customWidth="1"/>
    <col min="25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450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451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443</v>
      </c>
      <c r="E6" s="36" t="s">
        <v>452</v>
      </c>
      <c r="F6" s="108"/>
      <c r="G6" s="36" t="s">
        <v>443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>
      <c r="A10" s="105"/>
      <c r="B10" s="105"/>
      <c r="C10" s="108"/>
      <c r="D10" s="90" t="s">
        <v>444</v>
      </c>
      <c r="E10" s="90" t="s">
        <v>453</v>
      </c>
      <c r="F10" s="108"/>
      <c r="G10" s="90" t="s">
        <v>444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411</v>
      </c>
      <c r="D13" s="73">
        <v>34927</v>
      </c>
      <c r="E13" s="72" t="s">
        <v>36</v>
      </c>
      <c r="F13" s="72" t="s">
        <v>36</v>
      </c>
      <c r="G13" s="73">
        <v>5725</v>
      </c>
      <c r="H13" s="72" t="s">
        <v>36</v>
      </c>
      <c r="I13" s="72" t="s">
        <v>36</v>
      </c>
      <c r="J13" s="72">
        <v>16</v>
      </c>
      <c r="K13" s="72">
        <v>1</v>
      </c>
      <c r="L13" s="73">
        <v>41003</v>
      </c>
      <c r="M13" s="73">
        <v>6611</v>
      </c>
      <c r="N13" s="71">
        <v>44449</v>
      </c>
      <c r="O13" s="70" t="s">
        <v>47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413</v>
      </c>
      <c r="D14" s="73">
        <v>24471.29</v>
      </c>
      <c r="E14" s="72">
        <v>35791.26</v>
      </c>
      <c r="F14" s="76">
        <f>(D14-E14)/E14</f>
        <v>-0.31627749344393019</v>
      </c>
      <c r="G14" s="73">
        <v>3636</v>
      </c>
      <c r="H14" s="72">
        <v>222</v>
      </c>
      <c r="I14" s="72">
        <f t="shared" ref="I14:I22" si="0">G14/H14</f>
        <v>16.378378378378379</v>
      </c>
      <c r="J14" s="72">
        <v>10</v>
      </c>
      <c r="K14" s="72">
        <v>2</v>
      </c>
      <c r="L14" s="73">
        <v>60263</v>
      </c>
      <c r="M14" s="73">
        <v>9263</v>
      </c>
      <c r="N14" s="71">
        <v>44442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 t="s">
        <v>58</v>
      </c>
      <c r="C15" s="74" t="s">
        <v>193</v>
      </c>
      <c r="D15" s="73">
        <v>13662.94</v>
      </c>
      <c r="E15" s="72" t="s">
        <v>36</v>
      </c>
      <c r="F15" s="72" t="s">
        <v>36</v>
      </c>
      <c r="G15" s="73">
        <v>1886</v>
      </c>
      <c r="H15" s="72">
        <v>15</v>
      </c>
      <c r="I15" s="72">
        <f t="shared" si="0"/>
        <v>125.73333333333333</v>
      </c>
      <c r="J15" s="72">
        <v>9</v>
      </c>
      <c r="K15" s="72">
        <v>0</v>
      </c>
      <c r="L15" s="73">
        <v>13662.94</v>
      </c>
      <c r="M15" s="73">
        <v>1886</v>
      </c>
      <c r="N15" s="71" t="s">
        <v>60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>
        <v>4</v>
      </c>
      <c r="C16" s="74" t="s">
        <v>400</v>
      </c>
      <c r="D16" s="73">
        <v>12450.2</v>
      </c>
      <c r="E16" s="72">
        <v>14396.57</v>
      </c>
      <c r="F16" s="76">
        <f t="shared" ref="F16:F21" si="1">(D16-E16)/E16</f>
        <v>-0.13519678645677402</v>
      </c>
      <c r="G16" s="73">
        <v>2043</v>
      </c>
      <c r="H16" s="72">
        <v>128</v>
      </c>
      <c r="I16" s="72">
        <f t="shared" si="0"/>
        <v>15.9609375</v>
      </c>
      <c r="J16" s="72">
        <v>8</v>
      </c>
      <c r="K16" s="72">
        <v>5</v>
      </c>
      <c r="L16" s="73">
        <v>130599</v>
      </c>
      <c r="M16" s="73">
        <v>21266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6" ht="25.35" customHeight="1">
      <c r="A17" s="69">
        <v>5</v>
      </c>
      <c r="B17" s="69">
        <v>2</v>
      </c>
      <c r="C17" s="74" t="s">
        <v>317</v>
      </c>
      <c r="D17" s="73">
        <v>12165.41</v>
      </c>
      <c r="E17" s="72">
        <v>16984.96</v>
      </c>
      <c r="F17" s="76">
        <f t="shared" si="1"/>
        <v>-0.28375397999171026</v>
      </c>
      <c r="G17" s="73">
        <v>2455</v>
      </c>
      <c r="H17" s="72">
        <v>222</v>
      </c>
      <c r="I17" s="72">
        <f t="shared" si="0"/>
        <v>11.058558558558559</v>
      </c>
      <c r="J17" s="72">
        <v>11</v>
      </c>
      <c r="K17" s="72">
        <v>4</v>
      </c>
      <c r="L17" s="73">
        <v>136514</v>
      </c>
      <c r="M17" s="73">
        <v>29770</v>
      </c>
      <c r="N17" s="71">
        <v>44428</v>
      </c>
      <c r="O17" s="70" t="s">
        <v>39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</row>
    <row r="18" spans="1:26" ht="25.35" customHeight="1">
      <c r="A18" s="69">
        <v>6</v>
      </c>
      <c r="B18" s="69">
        <v>3</v>
      </c>
      <c r="C18" s="74" t="s">
        <v>410</v>
      </c>
      <c r="D18" s="73">
        <v>11346.79</v>
      </c>
      <c r="E18" s="72">
        <v>14615.24</v>
      </c>
      <c r="F18" s="76">
        <f t="shared" si="1"/>
        <v>-0.22363300226339075</v>
      </c>
      <c r="G18" s="73">
        <v>1786</v>
      </c>
      <c r="H18" s="72">
        <v>84</v>
      </c>
      <c r="I18" s="72">
        <f t="shared" si="0"/>
        <v>21.261904761904763</v>
      </c>
      <c r="J18" s="72">
        <v>8</v>
      </c>
      <c r="K18" s="72">
        <v>2</v>
      </c>
      <c r="L18" s="73">
        <v>26171.73</v>
      </c>
      <c r="M18" s="73">
        <v>4140</v>
      </c>
      <c r="N18" s="71">
        <v>44442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</row>
    <row r="19" spans="1:26" ht="25.35" customHeight="1">
      <c r="A19" s="69">
        <v>7</v>
      </c>
      <c r="B19" s="69">
        <v>5</v>
      </c>
      <c r="C19" s="74" t="s">
        <v>373</v>
      </c>
      <c r="D19" s="73">
        <v>5235.18</v>
      </c>
      <c r="E19" s="72">
        <v>8274.02</v>
      </c>
      <c r="F19" s="76">
        <f t="shared" si="1"/>
        <v>-0.36727491594170669</v>
      </c>
      <c r="G19" s="73">
        <v>1096</v>
      </c>
      <c r="H19" s="72">
        <v>120</v>
      </c>
      <c r="I19" s="72">
        <f t="shared" si="0"/>
        <v>9.1333333333333329</v>
      </c>
      <c r="J19" s="72">
        <v>8</v>
      </c>
      <c r="K19" s="72">
        <v>2</v>
      </c>
      <c r="L19" s="73">
        <v>18146.14</v>
      </c>
      <c r="M19" s="73">
        <v>4078</v>
      </c>
      <c r="N19" s="71">
        <v>44442</v>
      </c>
      <c r="O19" s="70" t="s">
        <v>101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>
        <v>6</v>
      </c>
      <c r="C20" s="74" t="s">
        <v>395</v>
      </c>
      <c r="D20" s="73">
        <v>4315.62</v>
      </c>
      <c r="E20" s="72">
        <v>7963.48</v>
      </c>
      <c r="F20" s="76">
        <f t="shared" si="1"/>
        <v>-0.4580736060114422</v>
      </c>
      <c r="G20" s="73">
        <v>862</v>
      </c>
      <c r="H20" s="72">
        <v>94</v>
      </c>
      <c r="I20" s="72">
        <f t="shared" si="0"/>
        <v>9.1702127659574462</v>
      </c>
      <c r="J20" s="72">
        <v>9</v>
      </c>
      <c r="K20" s="72">
        <v>8</v>
      </c>
      <c r="L20" s="73">
        <v>216514</v>
      </c>
      <c r="M20" s="73">
        <v>46929</v>
      </c>
      <c r="N20" s="71">
        <v>44400</v>
      </c>
      <c r="O20" s="70" t="s">
        <v>43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</row>
    <row r="21" spans="1:26" ht="25.35" customHeight="1">
      <c r="A21" s="69">
        <v>9</v>
      </c>
      <c r="B21" s="69">
        <v>7</v>
      </c>
      <c r="C21" s="74" t="s">
        <v>436</v>
      </c>
      <c r="D21" s="73">
        <v>4082.79</v>
      </c>
      <c r="E21" s="72">
        <v>7306.11</v>
      </c>
      <c r="F21" s="76">
        <f t="shared" si="1"/>
        <v>-0.44118142212476952</v>
      </c>
      <c r="G21" s="73">
        <v>702</v>
      </c>
      <c r="H21" s="72">
        <v>60</v>
      </c>
      <c r="I21" s="72">
        <f t="shared" si="0"/>
        <v>11.7</v>
      </c>
      <c r="J21" s="72">
        <v>10</v>
      </c>
      <c r="K21" s="72">
        <v>2</v>
      </c>
      <c r="L21" s="73">
        <v>11824.9</v>
      </c>
      <c r="M21" s="73">
        <v>2000</v>
      </c>
      <c r="N21" s="71">
        <v>44442</v>
      </c>
      <c r="O21" s="70" t="s">
        <v>41</v>
      </c>
      <c r="P21" s="67"/>
      <c r="Q21" s="79"/>
      <c r="R21" s="79"/>
      <c r="S21" s="79"/>
      <c r="T21" s="79"/>
      <c r="U21" s="80"/>
      <c r="V21" s="80"/>
      <c r="W21" s="66"/>
      <c r="X21" s="81"/>
      <c r="Y21" s="80"/>
      <c r="Z21" s="81"/>
    </row>
    <row r="22" spans="1:26" ht="25.35" customHeight="1">
      <c r="A22" s="69">
        <v>10</v>
      </c>
      <c r="B22" s="69" t="s">
        <v>34</v>
      </c>
      <c r="C22" s="74" t="s">
        <v>438</v>
      </c>
      <c r="D22" s="73">
        <v>3192.07</v>
      </c>
      <c r="E22" s="72" t="s">
        <v>36</v>
      </c>
      <c r="F22" s="72" t="s">
        <v>36</v>
      </c>
      <c r="G22" s="73">
        <v>744</v>
      </c>
      <c r="H22" s="72">
        <v>186</v>
      </c>
      <c r="I22" s="72">
        <f t="shared" si="0"/>
        <v>4</v>
      </c>
      <c r="J22" s="72">
        <v>16</v>
      </c>
      <c r="K22" s="72">
        <v>1</v>
      </c>
      <c r="L22" s="73">
        <v>3192.07</v>
      </c>
      <c r="M22" s="73">
        <v>744</v>
      </c>
      <c r="N22" s="71">
        <v>44449</v>
      </c>
      <c r="O22" s="70" t="s">
        <v>41</v>
      </c>
      <c r="P22" s="67"/>
      <c r="Q22" s="79"/>
      <c r="R22" s="79"/>
      <c r="S22" s="79"/>
      <c r="T22" s="79"/>
      <c r="U22" s="80"/>
      <c r="V22" s="80"/>
      <c r="W22" s="66"/>
      <c r="X22" s="81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125849.29</v>
      </c>
      <c r="E23" s="68">
        <f t="shared" ref="E23:G23" si="2">SUM(E13:E22)</f>
        <v>105331.64000000001</v>
      </c>
      <c r="F23" s="22">
        <f t="shared" ref="F23" si="3">(D23-E23)/E23</f>
        <v>0.19479094790511167</v>
      </c>
      <c r="G23" s="68">
        <f t="shared" si="2"/>
        <v>20935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34</v>
      </c>
      <c r="C25" s="74" t="s">
        <v>447</v>
      </c>
      <c r="D25" s="73">
        <v>2666.4</v>
      </c>
      <c r="E25" s="72" t="s">
        <v>36</v>
      </c>
      <c r="F25" s="72" t="s">
        <v>36</v>
      </c>
      <c r="G25" s="73">
        <v>456</v>
      </c>
      <c r="H25" s="72">
        <v>115</v>
      </c>
      <c r="I25" s="72">
        <f>G25/H25</f>
        <v>3.965217391304348</v>
      </c>
      <c r="J25" s="72">
        <v>15</v>
      </c>
      <c r="K25" s="72">
        <v>1</v>
      </c>
      <c r="L25" s="73">
        <v>2666</v>
      </c>
      <c r="M25" s="73">
        <v>456</v>
      </c>
      <c r="N25" s="71">
        <v>44449</v>
      </c>
      <c r="O25" s="58" t="s">
        <v>84</v>
      </c>
      <c r="P25" s="67"/>
      <c r="Q25" s="79"/>
      <c r="R25" s="79"/>
      <c r="S25" s="79"/>
      <c r="T25" s="79"/>
      <c r="U25" s="80"/>
      <c r="V25" s="80"/>
      <c r="W25" s="66"/>
      <c r="X25" s="81"/>
      <c r="Y25" s="80"/>
      <c r="Z25" s="81"/>
    </row>
    <row r="26" spans="1:26" ht="25.35" customHeight="1">
      <c r="A26" s="69">
        <v>12</v>
      </c>
      <c r="B26" s="69" t="s">
        <v>34</v>
      </c>
      <c r="C26" s="74" t="s">
        <v>445</v>
      </c>
      <c r="D26" s="73">
        <v>2612</v>
      </c>
      <c r="E26" s="72" t="s">
        <v>36</v>
      </c>
      <c r="F26" s="72" t="s">
        <v>36</v>
      </c>
      <c r="G26" s="73">
        <v>448</v>
      </c>
      <c r="H26" s="72" t="s">
        <v>36</v>
      </c>
      <c r="I26" s="72" t="s">
        <v>36</v>
      </c>
      <c r="J26" s="72">
        <v>4</v>
      </c>
      <c r="K26" s="72">
        <v>1</v>
      </c>
      <c r="L26" s="73">
        <v>2612</v>
      </c>
      <c r="M26" s="73">
        <v>448</v>
      </c>
      <c r="N26" s="71">
        <v>44449</v>
      </c>
      <c r="O26" s="70" t="s">
        <v>47</v>
      </c>
      <c r="P26" s="67"/>
      <c r="Q26" s="79"/>
      <c r="R26" s="79"/>
      <c r="S26" s="79"/>
      <c r="T26" s="79"/>
      <c r="U26" s="80"/>
      <c r="V26" s="80"/>
      <c r="W26" s="66"/>
      <c r="X26" s="81"/>
      <c r="Y26" s="80"/>
      <c r="Z26" s="81"/>
    </row>
    <row r="27" spans="1:26" ht="25.35" customHeight="1">
      <c r="A27" s="69">
        <v>13</v>
      </c>
      <c r="B27" s="69">
        <v>9</v>
      </c>
      <c r="C27" s="74" t="s">
        <v>403</v>
      </c>
      <c r="D27" s="73">
        <v>2552.1600000000003</v>
      </c>
      <c r="E27" s="72">
        <v>3051.1499999999996</v>
      </c>
      <c r="F27" s="76">
        <f>(D27-E27)/E27</f>
        <v>-0.16354161545646703</v>
      </c>
      <c r="G27" s="73">
        <v>495</v>
      </c>
      <c r="H27" s="72">
        <v>16</v>
      </c>
      <c r="I27" s="72">
        <f t="shared" ref="I27:I34" si="4">G27/H27</f>
        <v>30.9375</v>
      </c>
      <c r="J27" s="72">
        <v>8</v>
      </c>
      <c r="K27" s="72">
        <v>5</v>
      </c>
      <c r="L27" s="73">
        <v>38125.370000000003</v>
      </c>
      <c r="M27" s="73">
        <v>6971</v>
      </c>
      <c r="N27" s="71">
        <v>44421</v>
      </c>
      <c r="O27" s="70" t="s">
        <v>404</v>
      </c>
      <c r="P27" s="67"/>
      <c r="Q27" s="79"/>
      <c r="R27" s="79"/>
      <c r="S27" s="79"/>
      <c r="T27" s="79"/>
      <c r="U27" s="80"/>
      <c r="V27" s="80"/>
      <c r="W27" s="66"/>
      <c r="X27" s="81"/>
      <c r="Y27" s="81"/>
      <c r="Z27" s="80"/>
    </row>
    <row r="28" spans="1:26" ht="25.35" customHeight="1">
      <c r="A28" s="69">
        <v>14</v>
      </c>
      <c r="B28" s="69">
        <v>15</v>
      </c>
      <c r="C28" s="74" t="s">
        <v>420</v>
      </c>
      <c r="D28" s="73">
        <v>2175.41</v>
      </c>
      <c r="E28" s="72">
        <v>2090.13</v>
      </c>
      <c r="F28" s="76">
        <f>(D28-E28)/E28</f>
        <v>4.080128987192172E-2</v>
      </c>
      <c r="G28" s="73">
        <v>335</v>
      </c>
      <c r="H28" s="72">
        <v>14</v>
      </c>
      <c r="I28" s="72">
        <f t="shared" si="4"/>
        <v>23.928571428571427</v>
      </c>
      <c r="J28" s="72">
        <v>1</v>
      </c>
      <c r="K28" s="72">
        <v>9</v>
      </c>
      <c r="L28" s="73">
        <v>85583.87</v>
      </c>
      <c r="M28" s="73">
        <v>13769</v>
      </c>
      <c r="N28" s="71">
        <v>44393</v>
      </c>
      <c r="O28" s="70" t="s">
        <v>142</v>
      </c>
      <c r="P28" s="67"/>
      <c r="Q28" s="79"/>
      <c r="R28" s="79"/>
      <c r="S28" s="79"/>
      <c r="T28" s="79"/>
      <c r="U28" s="80"/>
      <c r="V28" s="80"/>
      <c r="W28" s="66"/>
      <c r="X28" s="81"/>
      <c r="Y28" s="81"/>
      <c r="Z28" s="80"/>
    </row>
    <row r="29" spans="1:26" ht="25.35" customHeight="1">
      <c r="A29" s="69">
        <v>15</v>
      </c>
      <c r="B29" s="69">
        <v>20</v>
      </c>
      <c r="C29" s="74" t="s">
        <v>224</v>
      </c>
      <c r="D29" s="73">
        <v>1598</v>
      </c>
      <c r="E29" s="73">
        <v>552</v>
      </c>
      <c r="F29" s="76">
        <f>(D29-E29)/E29</f>
        <v>1.894927536231884</v>
      </c>
      <c r="G29" s="73">
        <v>377</v>
      </c>
      <c r="H29" s="72">
        <v>9</v>
      </c>
      <c r="I29" s="72">
        <f t="shared" si="4"/>
        <v>41.888888888888886</v>
      </c>
      <c r="J29" s="72">
        <v>2</v>
      </c>
      <c r="K29" s="72">
        <v>4</v>
      </c>
      <c r="L29" s="73">
        <v>9310.7599999999984</v>
      </c>
      <c r="M29" s="73">
        <v>1988</v>
      </c>
      <c r="N29" s="71">
        <v>44421</v>
      </c>
      <c r="O29" s="70" t="s">
        <v>50</v>
      </c>
      <c r="P29" s="67"/>
      <c r="Q29" s="79"/>
      <c r="R29" s="79"/>
      <c r="S29" s="79"/>
      <c r="T29" s="79"/>
      <c r="U29" s="80"/>
      <c r="V29" s="80"/>
      <c r="W29" s="66"/>
      <c r="X29" s="81"/>
      <c r="Y29" s="81"/>
      <c r="Z29" s="80"/>
    </row>
    <row r="30" spans="1:26" ht="25.35" customHeight="1">
      <c r="A30" s="69">
        <v>16</v>
      </c>
      <c r="B30" s="69">
        <v>13</v>
      </c>
      <c r="C30" s="74" t="s">
        <v>414</v>
      </c>
      <c r="D30" s="73">
        <v>1364.9</v>
      </c>
      <c r="E30" s="72">
        <v>2288.62</v>
      </c>
      <c r="F30" s="76">
        <f>(D30-E30)/E30</f>
        <v>-0.40361440518740543</v>
      </c>
      <c r="G30" s="73">
        <v>228</v>
      </c>
      <c r="H30" s="72">
        <v>14</v>
      </c>
      <c r="I30" s="72">
        <f t="shared" si="4"/>
        <v>16.285714285714285</v>
      </c>
      <c r="J30" s="72">
        <v>4</v>
      </c>
      <c r="K30" s="72">
        <v>3</v>
      </c>
      <c r="L30" s="73">
        <v>12225.24</v>
      </c>
      <c r="M30" s="73">
        <v>2304</v>
      </c>
      <c r="N30" s="71">
        <v>44435</v>
      </c>
      <c r="O30" s="70" t="s">
        <v>50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</row>
    <row r="31" spans="1:26" ht="25.35" customHeight="1">
      <c r="A31" s="69">
        <v>17</v>
      </c>
      <c r="B31" s="69" t="s">
        <v>58</v>
      </c>
      <c r="C31" s="74" t="s">
        <v>353</v>
      </c>
      <c r="D31" s="73">
        <v>1147.1500000000001</v>
      </c>
      <c r="E31" s="72" t="s">
        <v>36</v>
      </c>
      <c r="F31" s="72" t="s">
        <v>36</v>
      </c>
      <c r="G31" s="73">
        <v>228</v>
      </c>
      <c r="H31" s="72">
        <v>5</v>
      </c>
      <c r="I31" s="72">
        <f t="shared" si="4"/>
        <v>45.6</v>
      </c>
      <c r="J31" s="72">
        <v>4</v>
      </c>
      <c r="K31" s="72">
        <v>0</v>
      </c>
      <c r="L31" s="73">
        <v>1147</v>
      </c>
      <c r="M31" s="73">
        <v>228</v>
      </c>
      <c r="N31" s="71" t="s">
        <v>60</v>
      </c>
      <c r="O31" s="70" t="s">
        <v>37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</row>
    <row r="32" spans="1:26" ht="25.35" customHeight="1">
      <c r="A32" s="69">
        <v>18</v>
      </c>
      <c r="B32" s="69">
        <v>11</v>
      </c>
      <c r="C32" s="74" t="s">
        <v>401</v>
      </c>
      <c r="D32" s="73">
        <v>1136.3999999999999</v>
      </c>
      <c r="E32" s="72">
        <v>2690.2</v>
      </c>
      <c r="F32" s="76">
        <f>(D32-E32)/E32</f>
        <v>-0.57757787525091075</v>
      </c>
      <c r="G32" s="73">
        <v>271</v>
      </c>
      <c r="H32" s="72">
        <v>13</v>
      </c>
      <c r="I32" s="72">
        <f t="shared" si="4"/>
        <v>20.846153846153847</v>
      </c>
      <c r="J32" s="72">
        <v>6</v>
      </c>
      <c r="K32" s="72">
        <v>7</v>
      </c>
      <c r="L32" s="73">
        <v>174922.48999999996</v>
      </c>
      <c r="M32" s="73">
        <v>27905</v>
      </c>
      <c r="N32" s="71">
        <v>44407</v>
      </c>
      <c r="O32" s="70" t="s">
        <v>402</v>
      </c>
      <c r="P32" s="67"/>
      <c r="Q32" s="79"/>
      <c r="R32" s="79"/>
      <c r="S32" s="79"/>
      <c r="T32" s="79"/>
      <c r="U32" s="80"/>
      <c r="V32" s="80"/>
      <c r="W32" s="66"/>
      <c r="X32" s="80"/>
      <c r="Y32" s="81"/>
      <c r="Z32" s="81"/>
    </row>
    <row r="33" spans="1:27" ht="25.35" customHeight="1">
      <c r="A33" s="69">
        <v>19</v>
      </c>
      <c r="B33" s="69">
        <v>12</v>
      </c>
      <c r="C33" s="74" t="s">
        <v>454</v>
      </c>
      <c r="D33" s="73">
        <v>901.39</v>
      </c>
      <c r="E33" s="72">
        <v>2628.07</v>
      </c>
      <c r="F33" s="76">
        <f>(D33-E33)/E33</f>
        <v>-0.65701446308507772</v>
      </c>
      <c r="G33" s="73">
        <v>153</v>
      </c>
      <c r="H33" s="72">
        <v>12</v>
      </c>
      <c r="I33" s="72">
        <f t="shared" si="4"/>
        <v>12.75</v>
      </c>
      <c r="J33" s="72">
        <v>4</v>
      </c>
      <c r="K33" s="72">
        <v>3</v>
      </c>
      <c r="L33" s="73">
        <v>13595.09</v>
      </c>
      <c r="M33" s="73">
        <v>2479</v>
      </c>
      <c r="N33" s="71">
        <v>44435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82" t="s">
        <v>58</v>
      </c>
      <c r="C34" s="29" t="s">
        <v>187</v>
      </c>
      <c r="D34" s="73">
        <v>865.43</v>
      </c>
      <c r="E34" s="72" t="s">
        <v>36</v>
      </c>
      <c r="F34" s="72" t="s">
        <v>36</v>
      </c>
      <c r="G34" s="73">
        <v>141</v>
      </c>
      <c r="H34" s="72">
        <v>8</v>
      </c>
      <c r="I34" s="72">
        <f t="shared" si="4"/>
        <v>17.625</v>
      </c>
      <c r="J34" s="72">
        <v>4</v>
      </c>
      <c r="K34" s="72">
        <v>0</v>
      </c>
      <c r="L34" s="73">
        <v>865.43</v>
      </c>
      <c r="M34" s="73">
        <v>141</v>
      </c>
      <c r="N34" s="71" t="s">
        <v>60</v>
      </c>
      <c r="O34" s="70" t="s">
        <v>182</v>
      </c>
      <c r="P34" s="67"/>
      <c r="Q34" s="79"/>
      <c r="R34" s="79"/>
      <c r="S34" s="79"/>
      <c r="T34" s="79"/>
      <c r="U34" s="79"/>
      <c r="V34" s="80"/>
      <c r="W34" s="81"/>
      <c r="X34" s="81"/>
      <c r="Y34" s="66"/>
      <c r="Z34" s="80"/>
      <c r="AA34" s="65"/>
    </row>
    <row r="35" spans="1:27" ht="25.35" customHeight="1">
      <c r="A35" s="45"/>
      <c r="B35" s="45"/>
      <c r="C35" s="56" t="s">
        <v>66</v>
      </c>
      <c r="D35" s="68">
        <f>SUM(D23:D34)</f>
        <v>142868.53</v>
      </c>
      <c r="E35" s="68">
        <f t="shared" ref="E35:G35" si="5">SUM(E23:E34)</f>
        <v>118631.81000000001</v>
      </c>
      <c r="F35" s="22">
        <f t="shared" ref="F35" si="6">(D35-E35)/E35</f>
        <v>0.20430203332478855</v>
      </c>
      <c r="G35" s="68">
        <f t="shared" si="5"/>
        <v>24067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>
        <v>25</v>
      </c>
      <c r="C37" s="60" t="s">
        <v>305</v>
      </c>
      <c r="D37" s="73">
        <v>678</v>
      </c>
      <c r="E37" s="73">
        <v>260</v>
      </c>
      <c r="F37" s="76">
        <f t="shared" ref="F37:F42" si="7">(D37-E37)/E37</f>
        <v>1.6076923076923078</v>
      </c>
      <c r="G37" s="73">
        <v>126</v>
      </c>
      <c r="H37" s="72" t="s">
        <v>36</v>
      </c>
      <c r="I37" s="72" t="s">
        <v>36</v>
      </c>
      <c r="J37" s="72">
        <v>2</v>
      </c>
      <c r="K37" s="72">
        <v>18</v>
      </c>
      <c r="L37" s="73">
        <v>7498.42</v>
      </c>
      <c r="M37" s="73">
        <v>1537</v>
      </c>
      <c r="N37" s="71">
        <v>44330</v>
      </c>
      <c r="O37" s="70" t="s">
        <v>82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69">
        <v>14</v>
      </c>
      <c r="C38" s="74" t="s">
        <v>437</v>
      </c>
      <c r="D38" s="73">
        <v>608.41999999999996</v>
      </c>
      <c r="E38" s="72">
        <v>2130.58</v>
      </c>
      <c r="F38" s="76">
        <f t="shared" si="7"/>
        <v>-0.71443456711318043</v>
      </c>
      <c r="G38" s="73">
        <v>115</v>
      </c>
      <c r="H38" s="72">
        <v>9</v>
      </c>
      <c r="I38" s="72">
        <f t="shared" ref="I38:I43" si="8">G38/H38</f>
        <v>12.777777777777779</v>
      </c>
      <c r="J38" s="72">
        <v>2</v>
      </c>
      <c r="K38" s="72">
        <v>9</v>
      </c>
      <c r="L38" s="73">
        <v>157555.26999999999</v>
      </c>
      <c r="M38" s="73">
        <v>32616</v>
      </c>
      <c r="N38" s="71">
        <v>44393</v>
      </c>
      <c r="O38" s="70" t="s">
        <v>56</v>
      </c>
      <c r="P38" s="67"/>
      <c r="Q38" s="79"/>
      <c r="R38" s="79"/>
      <c r="S38" s="79"/>
      <c r="T38" s="79"/>
      <c r="U38" s="80"/>
      <c r="V38" s="80"/>
      <c r="W38" s="66"/>
      <c r="X38" s="80"/>
      <c r="Y38" s="81"/>
      <c r="Z38" s="81"/>
      <c r="AA38" s="65"/>
    </row>
    <row r="39" spans="1:27" ht="25.35" customHeight="1">
      <c r="A39" s="69">
        <v>23</v>
      </c>
      <c r="B39" s="69">
        <v>18</v>
      </c>
      <c r="C39" s="74" t="s">
        <v>415</v>
      </c>
      <c r="D39" s="73">
        <v>563.4</v>
      </c>
      <c r="E39" s="72">
        <v>1787.5</v>
      </c>
      <c r="F39" s="76">
        <f t="shared" si="7"/>
        <v>-0.68481118881118874</v>
      </c>
      <c r="G39" s="73">
        <v>100</v>
      </c>
      <c r="H39" s="72">
        <v>14</v>
      </c>
      <c r="I39" s="72">
        <f t="shared" si="8"/>
        <v>7.1428571428571432</v>
      </c>
      <c r="J39" s="72">
        <v>4</v>
      </c>
      <c r="K39" s="72">
        <v>3</v>
      </c>
      <c r="L39" s="73">
        <v>8655</v>
      </c>
      <c r="M39" s="73">
        <v>1655</v>
      </c>
      <c r="N39" s="71">
        <v>44435</v>
      </c>
      <c r="O39" s="70" t="s">
        <v>84</v>
      </c>
      <c r="P39" s="67"/>
      <c r="Q39" s="79"/>
      <c r="R39" s="79"/>
      <c r="S39" s="79"/>
      <c r="T39" s="79"/>
      <c r="U39" s="80"/>
      <c r="V39" s="80"/>
      <c r="W39" s="66"/>
      <c r="X39" s="80"/>
      <c r="Y39" s="81"/>
      <c r="Z39" s="81"/>
      <c r="AA39" s="65"/>
    </row>
    <row r="40" spans="1:27" ht="25.35" customHeight="1">
      <c r="A40" s="69">
        <v>24</v>
      </c>
      <c r="B40" s="69">
        <v>19</v>
      </c>
      <c r="C40" s="74" t="s">
        <v>455</v>
      </c>
      <c r="D40" s="73">
        <v>455.98</v>
      </c>
      <c r="E40" s="72">
        <v>1560.64</v>
      </c>
      <c r="F40" s="76">
        <f t="shared" si="7"/>
        <v>-0.70782499487389794</v>
      </c>
      <c r="G40" s="73">
        <v>80</v>
      </c>
      <c r="H40" s="72">
        <v>6</v>
      </c>
      <c r="I40" s="72">
        <f t="shared" si="8"/>
        <v>13.333333333333334</v>
      </c>
      <c r="J40" s="72">
        <v>1</v>
      </c>
      <c r="K40" s="72">
        <v>6</v>
      </c>
      <c r="L40" s="73">
        <v>92604.29</v>
      </c>
      <c r="M40" s="73">
        <v>14214</v>
      </c>
      <c r="N40" s="71">
        <v>44414</v>
      </c>
      <c r="O40" s="70" t="s">
        <v>56</v>
      </c>
      <c r="P40" s="67"/>
      <c r="Q40" s="79"/>
      <c r="R40" s="79"/>
      <c r="S40" s="79"/>
      <c r="T40" s="79"/>
      <c r="U40" s="80"/>
      <c r="V40" s="80"/>
      <c r="W40" s="66"/>
      <c r="X40" s="80"/>
      <c r="Y40" s="81"/>
      <c r="Z40" s="81"/>
      <c r="AA40" s="65"/>
    </row>
    <row r="41" spans="1:27" ht="25.35" customHeight="1">
      <c r="A41" s="69">
        <v>25</v>
      </c>
      <c r="B41" s="69">
        <v>22</v>
      </c>
      <c r="C41" s="74" t="s">
        <v>456</v>
      </c>
      <c r="D41" s="73">
        <v>227.58</v>
      </c>
      <c r="E41" s="72">
        <v>494.68</v>
      </c>
      <c r="F41" s="76">
        <f t="shared" si="7"/>
        <v>-0.53994501495916558</v>
      </c>
      <c r="G41" s="73">
        <v>47</v>
      </c>
      <c r="H41" s="72">
        <v>7</v>
      </c>
      <c r="I41" s="72">
        <f t="shared" si="8"/>
        <v>6.7142857142857144</v>
      </c>
      <c r="J41" s="72">
        <v>1</v>
      </c>
      <c r="K41" s="72">
        <v>11</v>
      </c>
      <c r="L41" s="73">
        <v>49587</v>
      </c>
      <c r="M41" s="73">
        <v>10927</v>
      </c>
      <c r="N41" s="71">
        <v>44379</v>
      </c>
      <c r="O41" s="70" t="s">
        <v>37</v>
      </c>
      <c r="P41" s="67"/>
      <c r="Q41" s="79"/>
      <c r="R41" s="79"/>
      <c r="S41" s="79"/>
      <c r="T41" s="79"/>
      <c r="U41" s="80"/>
      <c r="V41" s="80"/>
      <c r="W41" s="66"/>
      <c r="X41" s="80"/>
      <c r="Y41" s="81"/>
      <c r="Z41" s="81"/>
      <c r="AA41" s="65"/>
    </row>
    <row r="42" spans="1:27" ht="25.35" customHeight="1">
      <c r="A42" s="69">
        <v>26</v>
      </c>
      <c r="B42" s="69">
        <v>16</v>
      </c>
      <c r="C42" s="74" t="s">
        <v>457</v>
      </c>
      <c r="D42" s="73">
        <v>218</v>
      </c>
      <c r="E42" s="72">
        <v>1975.9</v>
      </c>
      <c r="F42" s="76">
        <f t="shared" si="7"/>
        <v>-0.88967052988511564</v>
      </c>
      <c r="G42" s="73">
        <v>33</v>
      </c>
      <c r="H42" s="72">
        <v>2</v>
      </c>
      <c r="I42" s="72">
        <f t="shared" si="8"/>
        <v>16.5</v>
      </c>
      <c r="J42" s="72">
        <v>1</v>
      </c>
      <c r="K42" s="72">
        <v>4</v>
      </c>
      <c r="L42" s="73">
        <v>25268</v>
      </c>
      <c r="M42" s="73">
        <v>4214</v>
      </c>
      <c r="N42" s="71">
        <v>44428</v>
      </c>
      <c r="O42" s="70" t="s">
        <v>43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6"/>
    </row>
    <row r="43" spans="1:27" ht="25.35" customHeight="1">
      <c r="A43" s="69">
        <v>27</v>
      </c>
      <c r="B43" s="75" t="s">
        <v>36</v>
      </c>
      <c r="C43" s="74" t="s">
        <v>446</v>
      </c>
      <c r="D43" s="73">
        <v>205</v>
      </c>
      <c r="E43" s="72" t="s">
        <v>36</v>
      </c>
      <c r="F43" s="72" t="s">
        <v>36</v>
      </c>
      <c r="G43" s="73">
        <v>37</v>
      </c>
      <c r="H43" s="72">
        <v>7</v>
      </c>
      <c r="I43" s="72">
        <f t="shared" si="8"/>
        <v>5.2857142857142856</v>
      </c>
      <c r="J43" s="72">
        <v>4</v>
      </c>
      <c r="K43" s="72">
        <v>1</v>
      </c>
      <c r="L43" s="73">
        <v>1630</v>
      </c>
      <c r="M43" s="73">
        <v>374</v>
      </c>
      <c r="N43" s="71">
        <v>44428</v>
      </c>
      <c r="O43" s="70" t="s">
        <v>80</v>
      </c>
      <c r="P43" s="67"/>
      <c r="Q43" s="79"/>
      <c r="R43" s="79"/>
      <c r="S43" s="79"/>
      <c r="T43" s="79"/>
      <c r="U43" s="80"/>
      <c r="V43" s="80"/>
      <c r="W43" s="66"/>
      <c r="X43" s="80"/>
      <c r="Y43" s="81"/>
      <c r="Z43" s="81"/>
      <c r="AA43" s="65"/>
    </row>
    <row r="44" spans="1:27" ht="25.35" customHeight="1">
      <c r="A44" s="69">
        <v>28</v>
      </c>
      <c r="B44" s="69">
        <v>26</v>
      </c>
      <c r="C44" s="74" t="s">
        <v>429</v>
      </c>
      <c r="D44" s="73">
        <v>203</v>
      </c>
      <c r="E44" s="72">
        <v>174</v>
      </c>
      <c r="F44" s="76">
        <f>(D44-E44)/E44</f>
        <v>0.16666666666666666</v>
      </c>
      <c r="G44" s="73">
        <v>39</v>
      </c>
      <c r="H44" s="72" t="s">
        <v>36</v>
      </c>
      <c r="I44" s="72" t="s">
        <v>36</v>
      </c>
      <c r="J44" s="72">
        <v>2</v>
      </c>
      <c r="K44" s="72">
        <v>6</v>
      </c>
      <c r="L44" s="73">
        <v>2505.61</v>
      </c>
      <c r="M44" s="73">
        <v>469</v>
      </c>
      <c r="N44" s="71">
        <v>44414</v>
      </c>
      <c r="O44" s="70" t="s">
        <v>296</v>
      </c>
      <c r="P44" s="11"/>
      <c r="Q44" s="79"/>
      <c r="R44" s="79"/>
      <c r="S44" s="79"/>
      <c r="T44" s="79"/>
      <c r="U44" s="80"/>
      <c r="V44" s="80"/>
      <c r="W44" s="81"/>
      <c r="X44" s="80"/>
      <c r="Y44" s="66"/>
      <c r="Z44" s="81"/>
      <c r="AA44" s="66"/>
    </row>
    <row r="45" spans="1:27" ht="25.35" customHeight="1">
      <c r="A45" s="69">
        <v>29</v>
      </c>
      <c r="B45" s="69">
        <v>28</v>
      </c>
      <c r="C45" s="74" t="s">
        <v>449</v>
      </c>
      <c r="D45" s="73">
        <v>86</v>
      </c>
      <c r="E45" s="72">
        <v>68</v>
      </c>
      <c r="F45" s="76">
        <f>(D45-E45)/E45</f>
        <v>0.26470588235294118</v>
      </c>
      <c r="G45" s="73">
        <v>25</v>
      </c>
      <c r="H45" s="72" t="s">
        <v>36</v>
      </c>
      <c r="I45" s="72" t="s">
        <v>36</v>
      </c>
      <c r="J45" s="72">
        <v>3</v>
      </c>
      <c r="K45" s="72">
        <v>5</v>
      </c>
      <c r="L45" s="73">
        <v>847.57</v>
      </c>
      <c r="M45" s="73">
        <v>197</v>
      </c>
      <c r="N45" s="71">
        <v>44421</v>
      </c>
      <c r="O45" s="70" t="s">
        <v>82</v>
      </c>
      <c r="P45" s="67"/>
      <c r="Q45" s="79"/>
      <c r="R45" s="79"/>
      <c r="S45" s="79"/>
      <c r="T45" s="79"/>
      <c r="U45" s="80"/>
      <c r="V45" s="80"/>
      <c r="W45" s="81"/>
      <c r="X45" s="66"/>
      <c r="Y45" s="80"/>
      <c r="Z45" s="81"/>
      <c r="AA45" s="65"/>
    </row>
    <row r="46" spans="1:27" ht="25.35" customHeight="1">
      <c r="A46" s="69">
        <v>30</v>
      </c>
      <c r="B46" s="82">
        <v>24</v>
      </c>
      <c r="C46" s="74" t="s">
        <v>430</v>
      </c>
      <c r="D46" s="73">
        <v>67</v>
      </c>
      <c r="E46" s="72">
        <v>294.09000000000003</v>
      </c>
      <c r="F46" s="76">
        <f>(D46-E46)/E46</f>
        <v>-0.77217858478696999</v>
      </c>
      <c r="G46" s="73">
        <v>13</v>
      </c>
      <c r="H46" s="72">
        <v>3</v>
      </c>
      <c r="I46" s="72">
        <f>G46/H46</f>
        <v>4.333333333333333</v>
      </c>
      <c r="J46" s="72">
        <v>2</v>
      </c>
      <c r="K46" s="72">
        <v>4</v>
      </c>
      <c r="L46" s="73">
        <v>12330.34</v>
      </c>
      <c r="M46" s="73">
        <v>2177</v>
      </c>
      <c r="N46" s="71">
        <v>44428</v>
      </c>
      <c r="O46" s="58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146180.91</v>
      </c>
      <c r="E47" s="68">
        <f t="shared" ref="E47:G47" si="9">SUM(E35:E46)</f>
        <v>127377.2</v>
      </c>
      <c r="F47" s="22">
        <f>(D47-E47)/E47</f>
        <v>0.14762225892859951</v>
      </c>
      <c r="G47" s="68">
        <f t="shared" si="9"/>
        <v>24682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60" t="s">
        <v>458</v>
      </c>
      <c r="D49" s="73">
        <v>56</v>
      </c>
      <c r="E49" s="72" t="s">
        <v>36</v>
      </c>
      <c r="F49" s="72" t="s">
        <v>36</v>
      </c>
      <c r="G49" s="73">
        <v>15</v>
      </c>
      <c r="H49" s="72">
        <v>1</v>
      </c>
      <c r="I49" s="72">
        <f>G49/H49</f>
        <v>15</v>
      </c>
      <c r="J49" s="72">
        <v>1</v>
      </c>
      <c r="K49" s="72" t="s">
        <v>36</v>
      </c>
      <c r="L49" s="73">
        <v>23636.92</v>
      </c>
      <c r="M49" s="73">
        <v>4294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80"/>
      <c r="V49" s="80"/>
      <c r="W49" s="81"/>
      <c r="X49" s="66"/>
      <c r="Y49" s="80"/>
      <c r="Z49" s="81"/>
    </row>
    <row r="50" spans="1:26" ht="25.35" customHeight="1">
      <c r="A50" s="69">
        <v>32</v>
      </c>
      <c r="B50" s="25">
        <v>29</v>
      </c>
      <c r="C50" s="77" t="s">
        <v>216</v>
      </c>
      <c r="D50" s="73">
        <v>42</v>
      </c>
      <c r="E50" s="72">
        <v>39</v>
      </c>
      <c r="F50" s="76">
        <f>(D50-E50)/E50</f>
        <v>7.6923076923076927E-2</v>
      </c>
      <c r="G50" s="73">
        <v>10</v>
      </c>
      <c r="H50" s="72">
        <v>1</v>
      </c>
      <c r="I50" s="72">
        <f>G50/H50</f>
        <v>10</v>
      </c>
      <c r="J50" s="72">
        <v>1</v>
      </c>
      <c r="K50" s="72" t="s">
        <v>36</v>
      </c>
      <c r="L50" s="73">
        <v>23916</v>
      </c>
      <c r="M50" s="73">
        <v>4228</v>
      </c>
      <c r="N50" s="71">
        <v>44323</v>
      </c>
      <c r="O50" s="58" t="s">
        <v>43</v>
      </c>
      <c r="P50" s="67"/>
      <c r="Q50" s="79"/>
      <c r="R50" s="79"/>
      <c r="S50" s="79"/>
      <c r="T50" s="79"/>
      <c r="U50" s="80"/>
      <c r="V50" s="80"/>
      <c r="W50" s="81"/>
      <c r="X50" s="80"/>
      <c r="Y50" s="66"/>
      <c r="Z50" s="81"/>
    </row>
    <row r="51" spans="1:26" ht="25.35" customHeight="1">
      <c r="A51" s="69">
        <v>33</v>
      </c>
      <c r="B51" s="72" t="s">
        <v>36</v>
      </c>
      <c r="C51" s="74" t="s">
        <v>459</v>
      </c>
      <c r="D51" s="73">
        <v>38</v>
      </c>
      <c r="E51" s="72" t="s">
        <v>36</v>
      </c>
      <c r="F51" s="72" t="s">
        <v>36</v>
      </c>
      <c r="G51" s="73">
        <v>6</v>
      </c>
      <c r="H51" s="28">
        <v>1</v>
      </c>
      <c r="I51" s="72">
        <f>G51/H51</f>
        <v>6</v>
      </c>
      <c r="J51" s="72">
        <v>1</v>
      </c>
      <c r="K51" s="72" t="s">
        <v>36</v>
      </c>
      <c r="L51" s="73">
        <v>49303</v>
      </c>
      <c r="M51" s="73">
        <v>9196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0"/>
      <c r="X51" s="81"/>
      <c r="Y51" s="81"/>
      <c r="Z51" s="66"/>
    </row>
    <row r="52" spans="1:26" ht="25.35" customHeight="1">
      <c r="A52" s="69">
        <v>34</v>
      </c>
      <c r="B52" s="75" t="s">
        <v>36</v>
      </c>
      <c r="C52" s="74" t="s">
        <v>460</v>
      </c>
      <c r="D52" s="73">
        <v>18</v>
      </c>
      <c r="E52" s="72" t="s">
        <v>36</v>
      </c>
      <c r="F52" s="72" t="s">
        <v>36</v>
      </c>
      <c r="G52" s="73">
        <v>3</v>
      </c>
      <c r="H52" s="72">
        <v>1</v>
      </c>
      <c r="I52" s="72">
        <f>G52/H52</f>
        <v>3</v>
      </c>
      <c r="J52" s="72">
        <v>1</v>
      </c>
      <c r="K52" s="72" t="s">
        <v>36</v>
      </c>
      <c r="L52" s="73">
        <v>3378</v>
      </c>
      <c r="M52" s="73">
        <v>595</v>
      </c>
      <c r="N52" s="71">
        <v>44414</v>
      </c>
      <c r="O52" s="70" t="s">
        <v>84</v>
      </c>
      <c r="P52" s="67"/>
      <c r="Q52" s="79"/>
      <c r="R52" s="79"/>
      <c r="S52" s="79"/>
      <c r="T52" s="79"/>
      <c r="U52" s="80"/>
      <c r="V52" s="80"/>
      <c r="W52" s="66"/>
      <c r="X52" s="80"/>
      <c r="Y52" s="81"/>
      <c r="Z52" s="81"/>
    </row>
    <row r="53" spans="1:26" ht="25.35" customHeight="1">
      <c r="A53" s="69">
        <v>35</v>
      </c>
      <c r="B53" s="82">
        <v>17</v>
      </c>
      <c r="C53" s="74" t="s">
        <v>461</v>
      </c>
      <c r="D53" s="73">
        <v>10</v>
      </c>
      <c r="E53" s="72">
        <v>1926.98</v>
      </c>
      <c r="F53" s="76">
        <f>(D53-E53)/E53</f>
        <v>-0.99481053254315044</v>
      </c>
      <c r="G53" s="73">
        <v>2</v>
      </c>
      <c r="H53" s="72">
        <v>1</v>
      </c>
      <c r="I53" s="72">
        <f>G53/H53</f>
        <v>2</v>
      </c>
      <c r="J53" s="72">
        <v>1</v>
      </c>
      <c r="K53" s="72">
        <v>2</v>
      </c>
      <c r="L53" s="73">
        <v>1937</v>
      </c>
      <c r="M53" s="73">
        <v>329</v>
      </c>
      <c r="N53" s="71">
        <v>44442</v>
      </c>
      <c r="O53" s="70" t="s">
        <v>84</v>
      </c>
      <c r="P53" s="67"/>
      <c r="Q53" s="79"/>
      <c r="R53" s="79"/>
      <c r="S53" s="79"/>
      <c r="T53" s="79"/>
      <c r="U53" s="79"/>
      <c r="V53" s="80"/>
      <c r="W53" s="81"/>
      <c r="X53" s="80"/>
      <c r="Y53" s="66"/>
      <c r="Z53" s="81"/>
    </row>
    <row r="54" spans="1:26" ht="25.35" customHeight="1">
      <c r="A54" s="45"/>
      <c r="B54" s="45"/>
      <c r="C54" s="56" t="s">
        <v>309</v>
      </c>
      <c r="D54" s="68">
        <f>SUM(D47:D53)</f>
        <v>146344.91</v>
      </c>
      <c r="E54" s="68">
        <f t="shared" ref="E54:G54" si="10">SUM(E47:E53)</f>
        <v>129343.18</v>
      </c>
      <c r="F54" s="22">
        <f>(D54-E54)/E54</f>
        <v>0.13144666769442356</v>
      </c>
      <c r="G54" s="68">
        <f t="shared" si="10"/>
        <v>24718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2" style="27" bestFit="1" customWidth="1"/>
    <col min="24" max="24" width="13.6640625" style="27" customWidth="1"/>
    <col min="25" max="25" width="14.88671875" style="27" customWidth="1"/>
    <col min="26" max="26" width="12" style="27" bestFit="1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462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463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1.6">
      <c r="A6" s="105"/>
      <c r="B6" s="105"/>
      <c r="C6" s="108"/>
      <c r="D6" s="36" t="s">
        <v>452</v>
      </c>
      <c r="E6" s="36" t="s">
        <v>464</v>
      </c>
      <c r="F6" s="108"/>
      <c r="G6" s="36" t="s">
        <v>452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453</v>
      </c>
      <c r="E10" s="90" t="s">
        <v>465</v>
      </c>
      <c r="F10" s="108"/>
      <c r="G10" s="90" t="s">
        <v>453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4"/>
      <c r="Z12" s="66"/>
      <c r="AA12" s="65"/>
    </row>
    <row r="13" spans="1:27" ht="25.35" customHeight="1">
      <c r="A13" s="69">
        <v>1</v>
      </c>
      <c r="B13" s="69" t="s">
        <v>34</v>
      </c>
      <c r="C13" s="74" t="s">
        <v>413</v>
      </c>
      <c r="D13" s="73">
        <v>35791.26</v>
      </c>
      <c r="E13" s="72" t="s">
        <v>36</v>
      </c>
      <c r="F13" s="72" t="s">
        <v>36</v>
      </c>
      <c r="G13" s="73">
        <v>5627</v>
      </c>
      <c r="H13" s="72">
        <v>227</v>
      </c>
      <c r="I13" s="72">
        <f t="shared" ref="I13:I19" si="0">G13/H13</f>
        <v>24.788546255506606</v>
      </c>
      <c r="J13" s="72">
        <v>14</v>
      </c>
      <c r="K13" s="72">
        <v>1</v>
      </c>
      <c r="L13" s="73">
        <v>35791</v>
      </c>
      <c r="M13" s="73">
        <v>5627</v>
      </c>
      <c r="N13" s="71">
        <v>44442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1</v>
      </c>
      <c r="C14" s="74" t="s">
        <v>317</v>
      </c>
      <c r="D14" s="73">
        <v>16984.96</v>
      </c>
      <c r="E14" s="72">
        <v>52321.56</v>
      </c>
      <c r="F14" s="76">
        <f>(D14-E14)/E14</f>
        <v>-0.6753735936008024</v>
      </c>
      <c r="G14" s="73">
        <v>3395</v>
      </c>
      <c r="H14" s="72">
        <v>251</v>
      </c>
      <c r="I14" s="72">
        <f t="shared" si="0"/>
        <v>13.525896414342629</v>
      </c>
      <c r="J14" s="72">
        <v>15</v>
      </c>
      <c r="K14" s="72">
        <v>3</v>
      </c>
      <c r="L14" s="73">
        <v>124348</v>
      </c>
      <c r="M14" s="73">
        <v>27315</v>
      </c>
      <c r="N14" s="71">
        <v>44428</v>
      </c>
      <c r="O14" s="70" t="s">
        <v>39</v>
      </c>
      <c r="P14" s="67"/>
      <c r="Q14" s="79"/>
      <c r="R14" s="79"/>
      <c r="S14" s="79"/>
      <c r="T14" s="79"/>
      <c r="U14" s="80"/>
      <c r="V14" s="80"/>
      <c r="W14" s="81"/>
      <c r="X14" s="80"/>
      <c r="Y14" s="66"/>
      <c r="Z14" s="81"/>
      <c r="AA14" s="66"/>
    </row>
    <row r="15" spans="1:27" ht="25.35" customHeight="1">
      <c r="A15" s="69">
        <v>3</v>
      </c>
      <c r="B15" s="69" t="s">
        <v>34</v>
      </c>
      <c r="C15" s="74" t="s">
        <v>410</v>
      </c>
      <c r="D15" s="73">
        <v>14615.24</v>
      </c>
      <c r="E15" s="72" t="s">
        <v>36</v>
      </c>
      <c r="F15" s="72" t="s">
        <v>36</v>
      </c>
      <c r="G15" s="73">
        <v>2320</v>
      </c>
      <c r="H15" s="72">
        <v>161</v>
      </c>
      <c r="I15" s="72">
        <f t="shared" si="0"/>
        <v>14.409937888198758</v>
      </c>
      <c r="J15" s="72">
        <v>11</v>
      </c>
      <c r="K15" s="72">
        <v>1</v>
      </c>
      <c r="L15" s="73">
        <v>14778.58</v>
      </c>
      <c r="M15" s="73">
        <v>2347</v>
      </c>
      <c r="N15" s="71">
        <v>44442</v>
      </c>
      <c r="O15" s="70" t="s">
        <v>56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83">
        <v>2</v>
      </c>
      <c r="C16" s="74" t="s">
        <v>400</v>
      </c>
      <c r="D16" s="73">
        <v>14396.57</v>
      </c>
      <c r="E16" s="72">
        <v>33125.24</v>
      </c>
      <c r="F16" s="76">
        <f>(D16-E16)/E16</f>
        <v>-0.5653897149122542</v>
      </c>
      <c r="G16" s="73">
        <v>2285</v>
      </c>
      <c r="H16" s="72">
        <v>163</v>
      </c>
      <c r="I16" s="72">
        <f t="shared" si="0"/>
        <v>14.01840490797546</v>
      </c>
      <c r="J16" s="72">
        <v>9</v>
      </c>
      <c r="K16" s="72">
        <v>4</v>
      </c>
      <c r="L16" s="73">
        <v>118149</v>
      </c>
      <c r="M16" s="73">
        <v>19223</v>
      </c>
      <c r="N16" s="71">
        <v>44421</v>
      </c>
      <c r="O16" s="70" t="s">
        <v>43</v>
      </c>
      <c r="P16" s="67"/>
      <c r="Q16" s="79"/>
      <c r="R16" s="79"/>
      <c r="S16" s="79"/>
      <c r="T16" s="79"/>
      <c r="U16" s="80"/>
      <c r="V16" s="80"/>
      <c r="W16" s="66"/>
      <c r="X16" s="81"/>
      <c r="Y16" s="81"/>
      <c r="Z16" s="80"/>
      <c r="AA16" s="65"/>
    </row>
    <row r="17" spans="1:27" ht="25.35" customHeight="1">
      <c r="A17" s="69">
        <v>5</v>
      </c>
      <c r="B17" s="69" t="s">
        <v>34</v>
      </c>
      <c r="C17" s="74" t="s">
        <v>373</v>
      </c>
      <c r="D17" s="73">
        <v>8274.02</v>
      </c>
      <c r="E17" s="72" t="s">
        <v>36</v>
      </c>
      <c r="F17" s="72" t="s">
        <v>36</v>
      </c>
      <c r="G17" s="73">
        <v>1955</v>
      </c>
      <c r="H17" s="72">
        <v>177</v>
      </c>
      <c r="I17" s="72">
        <f t="shared" si="0"/>
        <v>11.045197740112995</v>
      </c>
      <c r="J17" s="72">
        <v>12</v>
      </c>
      <c r="K17" s="72">
        <v>1</v>
      </c>
      <c r="L17" s="73">
        <v>12910.96</v>
      </c>
      <c r="M17" s="73">
        <v>2982</v>
      </c>
      <c r="N17" s="71">
        <v>44442</v>
      </c>
      <c r="O17" s="70" t="s">
        <v>101</v>
      </c>
      <c r="P17" s="67"/>
      <c r="Q17" s="79"/>
      <c r="R17" s="79"/>
      <c r="S17" s="79"/>
      <c r="T17" s="79"/>
      <c r="U17" s="80"/>
      <c r="V17" s="80"/>
      <c r="W17" s="66"/>
      <c r="X17" s="81"/>
      <c r="Y17" s="81"/>
      <c r="Z17" s="80"/>
      <c r="AA17" s="65"/>
    </row>
    <row r="18" spans="1:27" ht="25.35" customHeight="1">
      <c r="A18" s="69">
        <v>6</v>
      </c>
      <c r="B18" s="83">
        <v>3</v>
      </c>
      <c r="C18" s="74" t="s">
        <v>395</v>
      </c>
      <c r="D18" s="73">
        <v>7963.48</v>
      </c>
      <c r="E18" s="72">
        <v>21493.94</v>
      </c>
      <c r="F18" s="76">
        <f>(D18-E18)/E18</f>
        <v>-0.62950115241784432</v>
      </c>
      <c r="G18" s="73">
        <v>1606</v>
      </c>
      <c r="H18" s="72">
        <v>115</v>
      </c>
      <c r="I18" s="72">
        <f t="shared" si="0"/>
        <v>13.965217391304348</v>
      </c>
      <c r="J18" s="72">
        <v>9</v>
      </c>
      <c r="K18" s="72">
        <v>7</v>
      </c>
      <c r="L18" s="73">
        <v>212198</v>
      </c>
      <c r="M18" s="73">
        <v>46067</v>
      </c>
      <c r="N18" s="71">
        <v>44400</v>
      </c>
      <c r="O18" s="70" t="s">
        <v>43</v>
      </c>
      <c r="P18" s="67"/>
      <c r="Q18" s="79"/>
      <c r="R18" s="79"/>
      <c r="S18" s="79"/>
      <c r="T18" s="79"/>
      <c r="U18" s="80"/>
      <c r="V18" s="80"/>
      <c r="W18" s="66"/>
      <c r="X18" s="81"/>
      <c r="Y18" s="81"/>
      <c r="Z18" s="80"/>
      <c r="AA18" s="65"/>
    </row>
    <row r="19" spans="1:27" ht="25.35" customHeight="1">
      <c r="A19" s="69">
        <v>7</v>
      </c>
      <c r="B19" s="69" t="s">
        <v>34</v>
      </c>
      <c r="C19" s="74" t="s">
        <v>436</v>
      </c>
      <c r="D19" s="73">
        <v>7306.11</v>
      </c>
      <c r="E19" s="72" t="s">
        <v>36</v>
      </c>
      <c r="F19" s="72" t="s">
        <v>36</v>
      </c>
      <c r="G19" s="73">
        <v>1217</v>
      </c>
      <c r="H19" s="72">
        <v>136</v>
      </c>
      <c r="I19" s="72">
        <f t="shared" si="0"/>
        <v>8.9485294117647065</v>
      </c>
      <c r="J19" s="72">
        <v>16</v>
      </c>
      <c r="K19" s="72">
        <v>1</v>
      </c>
      <c r="L19" s="73">
        <v>7705.41</v>
      </c>
      <c r="M19" s="73">
        <v>1290</v>
      </c>
      <c r="N19" s="71">
        <v>44442</v>
      </c>
      <c r="O19" s="58" t="s">
        <v>41</v>
      </c>
      <c r="P19" s="67"/>
      <c r="Q19" s="79"/>
      <c r="R19" s="79"/>
      <c r="S19" s="79"/>
      <c r="T19" s="79"/>
      <c r="U19" s="80"/>
      <c r="V19" s="80"/>
      <c r="W19" s="66"/>
      <c r="X19" s="81"/>
      <c r="Y19" s="81"/>
      <c r="Z19" s="80"/>
      <c r="AA19" s="65"/>
    </row>
    <row r="20" spans="1:27" ht="25.35" customHeight="1">
      <c r="A20" s="69">
        <v>8</v>
      </c>
      <c r="B20" s="83" t="s">
        <v>58</v>
      </c>
      <c r="C20" s="74" t="s">
        <v>411</v>
      </c>
      <c r="D20" s="73">
        <v>6076</v>
      </c>
      <c r="E20" s="72" t="s">
        <v>36</v>
      </c>
      <c r="F20" s="72" t="s">
        <v>36</v>
      </c>
      <c r="G20" s="73">
        <v>886</v>
      </c>
      <c r="H20" s="72" t="s">
        <v>36</v>
      </c>
      <c r="I20" s="72" t="s">
        <v>36</v>
      </c>
      <c r="J20" s="72">
        <v>8</v>
      </c>
      <c r="K20" s="72">
        <v>0</v>
      </c>
      <c r="L20" s="73">
        <v>6076</v>
      </c>
      <c r="M20" s="73">
        <v>886</v>
      </c>
      <c r="N20" s="71" t="s">
        <v>60</v>
      </c>
      <c r="O20" s="70" t="s">
        <v>47</v>
      </c>
      <c r="P20" s="67"/>
      <c r="Q20" s="79"/>
      <c r="R20" s="79"/>
      <c r="S20" s="79"/>
      <c r="T20" s="79"/>
      <c r="U20" s="80"/>
      <c r="V20" s="80"/>
      <c r="W20" s="66"/>
      <c r="X20" s="81"/>
      <c r="Y20" s="80"/>
      <c r="Z20" s="81"/>
      <c r="AA20" s="65"/>
    </row>
    <row r="21" spans="1:27" ht="25.35" customHeight="1">
      <c r="A21" s="69">
        <v>9</v>
      </c>
      <c r="B21" s="83">
        <v>11</v>
      </c>
      <c r="C21" s="74" t="s">
        <v>403</v>
      </c>
      <c r="D21" s="73">
        <v>3051.1499999999996</v>
      </c>
      <c r="E21" s="72">
        <v>7296.0199999999995</v>
      </c>
      <c r="F21" s="76">
        <f>(D21-E21)/E21</f>
        <v>-0.5818062450486704</v>
      </c>
      <c r="G21" s="73">
        <v>525</v>
      </c>
      <c r="H21" s="72">
        <v>33</v>
      </c>
      <c r="I21" s="72">
        <f>G21/H21</f>
        <v>15.909090909090908</v>
      </c>
      <c r="J21" s="72">
        <v>8</v>
      </c>
      <c r="K21" s="72">
        <v>4</v>
      </c>
      <c r="L21" s="73">
        <v>34878.710000000006</v>
      </c>
      <c r="M21" s="73">
        <v>6344</v>
      </c>
      <c r="N21" s="71">
        <v>44421</v>
      </c>
      <c r="O21" s="70" t="s">
        <v>404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  <c r="AA21" s="65"/>
    </row>
    <row r="22" spans="1:27" ht="25.35" customHeight="1">
      <c r="A22" s="69">
        <v>10</v>
      </c>
      <c r="B22" s="83">
        <v>4</v>
      </c>
      <c r="C22" s="74" t="s">
        <v>394</v>
      </c>
      <c r="D22" s="73">
        <v>3018.49</v>
      </c>
      <c r="E22" s="72">
        <v>13233.86</v>
      </c>
      <c r="F22" s="76">
        <f>(D22-E22)/E22</f>
        <v>-0.77191159646543039</v>
      </c>
      <c r="G22" s="73">
        <v>471</v>
      </c>
      <c r="H22" s="72">
        <v>76</v>
      </c>
      <c r="I22" s="72">
        <f>G22/H22</f>
        <v>6.1973684210526319</v>
      </c>
      <c r="J22" s="72">
        <v>9</v>
      </c>
      <c r="K22" s="72">
        <v>2</v>
      </c>
      <c r="L22" s="73">
        <v>16252</v>
      </c>
      <c r="M22" s="73">
        <v>2842</v>
      </c>
      <c r="N22" s="71">
        <v>44435</v>
      </c>
      <c r="O22" s="70" t="s">
        <v>37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117477.28</v>
      </c>
      <c r="E23" s="68">
        <f t="shared" ref="E23:G23" si="1">SUM(E13:E22)</f>
        <v>127470.62</v>
      </c>
      <c r="F23" s="78">
        <f>(D23-E23)/E23</f>
        <v>-7.8397202429861854E-2</v>
      </c>
      <c r="G23" s="68">
        <f t="shared" si="1"/>
        <v>20287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401</v>
      </c>
      <c r="D25" s="73">
        <v>2690.2</v>
      </c>
      <c r="E25" s="72">
        <v>7893.3899999999994</v>
      </c>
      <c r="F25" s="76">
        <f t="shared" ref="F25:F30" si="2">(D25-E25)/E25</f>
        <v>-0.65918318998554482</v>
      </c>
      <c r="G25" s="73">
        <v>445</v>
      </c>
      <c r="H25" s="72">
        <v>33</v>
      </c>
      <c r="I25" s="72">
        <f t="shared" ref="I25:I34" si="3">G25/H25</f>
        <v>13.484848484848484</v>
      </c>
      <c r="J25" s="72">
        <v>8</v>
      </c>
      <c r="K25" s="72">
        <v>6</v>
      </c>
      <c r="L25" s="73">
        <v>173062.74</v>
      </c>
      <c r="M25" s="73">
        <v>27526</v>
      </c>
      <c r="N25" s="71">
        <v>44407</v>
      </c>
      <c r="O25" s="70" t="s">
        <v>402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5"/>
    </row>
    <row r="26" spans="1:27" ht="25.35" customHeight="1">
      <c r="A26" s="69">
        <v>12</v>
      </c>
      <c r="B26" s="83">
        <v>5</v>
      </c>
      <c r="C26" s="74" t="s">
        <v>454</v>
      </c>
      <c r="D26" s="73">
        <v>2628.07</v>
      </c>
      <c r="E26" s="72">
        <v>10029.629999999999</v>
      </c>
      <c r="F26" s="76">
        <f t="shared" si="2"/>
        <v>-0.73796939667764416</v>
      </c>
      <c r="G26" s="73">
        <v>417</v>
      </c>
      <c r="H26" s="72">
        <v>58</v>
      </c>
      <c r="I26" s="72">
        <f t="shared" si="3"/>
        <v>7.1896551724137927</v>
      </c>
      <c r="J26" s="72">
        <v>10</v>
      </c>
      <c r="K26" s="72">
        <v>2</v>
      </c>
      <c r="L26" s="73">
        <v>12693.7</v>
      </c>
      <c r="M26" s="73">
        <v>2326</v>
      </c>
      <c r="N26" s="71">
        <v>44435</v>
      </c>
      <c r="O26" s="70" t="s">
        <v>41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  <c r="AA26" s="65"/>
    </row>
    <row r="27" spans="1:27" ht="25.35" customHeight="1">
      <c r="A27" s="69">
        <v>13</v>
      </c>
      <c r="B27" s="83">
        <v>8</v>
      </c>
      <c r="C27" s="74" t="s">
        <v>414</v>
      </c>
      <c r="D27" s="73">
        <v>2288.62</v>
      </c>
      <c r="E27" s="72">
        <v>8571.7199999999993</v>
      </c>
      <c r="F27" s="76">
        <f t="shared" si="2"/>
        <v>-0.73300341121735191</v>
      </c>
      <c r="G27" s="73">
        <v>412</v>
      </c>
      <c r="H27" s="72">
        <v>39</v>
      </c>
      <c r="I27" s="72">
        <f t="shared" si="3"/>
        <v>10.564102564102564</v>
      </c>
      <c r="J27" s="72">
        <v>9</v>
      </c>
      <c r="K27" s="72">
        <v>2</v>
      </c>
      <c r="L27" s="73">
        <v>10860.34</v>
      </c>
      <c r="M27" s="73">
        <v>2076</v>
      </c>
      <c r="N27" s="71">
        <v>44435</v>
      </c>
      <c r="O27" s="70" t="s">
        <v>50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5"/>
    </row>
    <row r="28" spans="1:27" ht="25.35" customHeight="1">
      <c r="A28" s="69">
        <v>14</v>
      </c>
      <c r="B28" s="83">
        <v>6</v>
      </c>
      <c r="C28" s="74" t="s">
        <v>437</v>
      </c>
      <c r="D28" s="73">
        <v>2130.58</v>
      </c>
      <c r="E28" s="72">
        <v>9021.5300000000007</v>
      </c>
      <c r="F28" s="76">
        <f t="shared" si="2"/>
        <v>-0.7638338507991439</v>
      </c>
      <c r="G28" s="73">
        <v>463</v>
      </c>
      <c r="H28" s="72">
        <v>34</v>
      </c>
      <c r="I28" s="72">
        <f t="shared" si="3"/>
        <v>13.617647058823529</v>
      </c>
      <c r="J28" s="72">
        <v>6</v>
      </c>
      <c r="K28" s="72">
        <v>8</v>
      </c>
      <c r="L28" s="73">
        <v>156946.85</v>
      </c>
      <c r="M28" s="73">
        <v>32501</v>
      </c>
      <c r="N28" s="71">
        <v>44393</v>
      </c>
      <c r="O28" s="70" t="s">
        <v>56</v>
      </c>
      <c r="P28" s="67"/>
      <c r="Q28" s="79"/>
      <c r="R28" s="79"/>
      <c r="S28" s="79"/>
      <c r="T28" s="79"/>
      <c r="U28" s="80"/>
      <c r="V28" s="80"/>
      <c r="W28" s="66"/>
      <c r="X28" s="80"/>
      <c r="Y28" s="81"/>
      <c r="Z28" s="81"/>
      <c r="AA28" s="65"/>
    </row>
    <row r="29" spans="1:27" ht="25.35" customHeight="1">
      <c r="A29" s="69">
        <v>15</v>
      </c>
      <c r="B29" s="83">
        <v>16</v>
      </c>
      <c r="C29" s="74" t="s">
        <v>420</v>
      </c>
      <c r="D29" s="73">
        <v>2090.13</v>
      </c>
      <c r="E29" s="72">
        <v>2223.89</v>
      </c>
      <c r="F29" s="76">
        <f t="shared" si="2"/>
        <v>-6.0146859781733703E-2</v>
      </c>
      <c r="G29" s="73">
        <v>330</v>
      </c>
      <c r="H29" s="72">
        <v>14</v>
      </c>
      <c r="I29" s="72">
        <f t="shared" si="3"/>
        <v>23.571428571428573</v>
      </c>
      <c r="J29" s="72">
        <v>1</v>
      </c>
      <c r="K29" s="72">
        <v>8</v>
      </c>
      <c r="L29" s="73">
        <v>83408.460000000006</v>
      </c>
      <c r="M29" s="73">
        <v>13434</v>
      </c>
      <c r="N29" s="71">
        <v>44393</v>
      </c>
      <c r="O29" s="70" t="s">
        <v>142</v>
      </c>
      <c r="P29" s="67"/>
      <c r="Q29" s="79"/>
      <c r="R29" s="79"/>
      <c r="S29" s="79"/>
      <c r="T29" s="79"/>
      <c r="U29" s="80"/>
      <c r="V29" s="80"/>
      <c r="W29" s="66"/>
      <c r="X29" s="80"/>
      <c r="Y29" s="81"/>
      <c r="Z29" s="81"/>
      <c r="AA29" s="65"/>
    </row>
    <row r="30" spans="1:27" ht="25.35" customHeight="1">
      <c r="A30" s="69">
        <v>16</v>
      </c>
      <c r="B30" s="83">
        <v>7</v>
      </c>
      <c r="C30" s="74" t="s">
        <v>457</v>
      </c>
      <c r="D30" s="73">
        <v>1975.9</v>
      </c>
      <c r="E30" s="72">
        <v>8590.77</v>
      </c>
      <c r="F30" s="76">
        <f t="shared" si="2"/>
        <v>-0.76999733434837625</v>
      </c>
      <c r="G30" s="73">
        <v>297</v>
      </c>
      <c r="H30" s="72">
        <v>25</v>
      </c>
      <c r="I30" s="72">
        <f t="shared" si="3"/>
        <v>11.88</v>
      </c>
      <c r="J30" s="72">
        <v>4</v>
      </c>
      <c r="K30" s="72">
        <v>3</v>
      </c>
      <c r="L30" s="73">
        <v>25050</v>
      </c>
      <c r="M30" s="73">
        <v>4181</v>
      </c>
      <c r="N30" s="71">
        <v>44428</v>
      </c>
      <c r="O30" s="70" t="s">
        <v>43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5"/>
    </row>
    <row r="31" spans="1:27" ht="25.35" customHeight="1">
      <c r="A31" s="69">
        <v>17</v>
      </c>
      <c r="B31" s="69" t="s">
        <v>34</v>
      </c>
      <c r="C31" s="74" t="s">
        <v>461</v>
      </c>
      <c r="D31" s="73">
        <v>1926.98</v>
      </c>
      <c r="E31" s="72" t="s">
        <v>36</v>
      </c>
      <c r="F31" s="72" t="s">
        <v>36</v>
      </c>
      <c r="G31" s="73">
        <v>327</v>
      </c>
      <c r="H31" s="72">
        <v>89</v>
      </c>
      <c r="I31" s="72">
        <f t="shared" si="3"/>
        <v>3.6741573033707864</v>
      </c>
      <c r="J31" s="72">
        <v>10</v>
      </c>
      <c r="K31" s="72">
        <v>1</v>
      </c>
      <c r="L31" s="73">
        <v>1927</v>
      </c>
      <c r="M31" s="73">
        <v>327</v>
      </c>
      <c r="N31" s="71">
        <v>44442</v>
      </c>
      <c r="O31" s="70" t="s">
        <v>84</v>
      </c>
      <c r="P31" s="67"/>
      <c r="Q31" s="79"/>
      <c r="R31" s="79"/>
      <c r="S31" s="79"/>
      <c r="T31" s="79"/>
      <c r="U31" s="80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12</v>
      </c>
      <c r="C32" s="74" t="s">
        <v>415</v>
      </c>
      <c r="D32" s="73">
        <v>1787.5</v>
      </c>
      <c r="E32" s="72">
        <v>6304.19</v>
      </c>
      <c r="F32" s="76">
        <f>(D32-E32)/E32</f>
        <v>-0.71645841892455653</v>
      </c>
      <c r="G32" s="73">
        <v>301</v>
      </c>
      <c r="H32" s="72">
        <v>32</v>
      </c>
      <c r="I32" s="72">
        <f t="shared" si="3"/>
        <v>9.40625</v>
      </c>
      <c r="J32" s="72">
        <v>9</v>
      </c>
      <c r="K32" s="72">
        <v>2</v>
      </c>
      <c r="L32" s="73">
        <v>8092</v>
      </c>
      <c r="M32" s="73">
        <v>1555</v>
      </c>
      <c r="N32" s="71">
        <v>44435</v>
      </c>
      <c r="O32" s="70" t="s">
        <v>84</v>
      </c>
      <c r="P32" s="67"/>
      <c r="Q32" s="79"/>
      <c r="R32" s="79"/>
      <c r="S32" s="79"/>
      <c r="T32" s="79"/>
      <c r="U32" s="80"/>
      <c r="V32" s="80"/>
      <c r="W32" s="81"/>
      <c r="X32" s="80"/>
      <c r="Y32" s="66"/>
      <c r="Z32" s="81"/>
      <c r="AA32" s="66"/>
    </row>
    <row r="33" spans="1:27" ht="25.35" customHeight="1">
      <c r="A33" s="69">
        <v>19</v>
      </c>
      <c r="B33" s="83">
        <v>10</v>
      </c>
      <c r="C33" s="74" t="s">
        <v>455</v>
      </c>
      <c r="D33" s="73">
        <v>1560.64</v>
      </c>
      <c r="E33" s="72">
        <v>7430.55</v>
      </c>
      <c r="F33" s="76">
        <f>(D33-E33)/E33</f>
        <v>-0.78996978689329855</v>
      </c>
      <c r="G33" s="73">
        <v>248</v>
      </c>
      <c r="H33" s="72">
        <v>20</v>
      </c>
      <c r="I33" s="72">
        <f t="shared" si="3"/>
        <v>12.4</v>
      </c>
      <c r="J33" s="72">
        <v>4</v>
      </c>
      <c r="K33" s="72">
        <v>5</v>
      </c>
      <c r="L33" s="73">
        <v>92148.31</v>
      </c>
      <c r="M33" s="73">
        <v>14134</v>
      </c>
      <c r="N33" s="71">
        <v>44414</v>
      </c>
      <c r="O33" s="70" t="s">
        <v>56</v>
      </c>
      <c r="P33" s="67"/>
      <c r="Q33" s="79"/>
      <c r="R33" s="79"/>
      <c r="S33" s="79"/>
      <c r="T33" s="79"/>
      <c r="U33" s="80"/>
      <c r="V33" s="80"/>
      <c r="W33" s="66"/>
      <c r="X33" s="80"/>
      <c r="Y33" s="81"/>
      <c r="Z33" s="81"/>
      <c r="AA33" s="65"/>
    </row>
    <row r="34" spans="1:27" ht="25.35" customHeight="1">
      <c r="A34" s="69">
        <v>20</v>
      </c>
      <c r="B34" s="69">
        <v>32</v>
      </c>
      <c r="C34" s="74" t="s">
        <v>224</v>
      </c>
      <c r="D34" s="73">
        <v>552</v>
      </c>
      <c r="E34" s="73">
        <v>117.2</v>
      </c>
      <c r="F34" s="76">
        <f>(D34-E34)/E34</f>
        <v>3.7098976109215016</v>
      </c>
      <c r="G34" s="73">
        <v>102</v>
      </c>
      <c r="H34" s="72">
        <v>7</v>
      </c>
      <c r="I34" s="72">
        <f t="shared" si="3"/>
        <v>14.571428571428571</v>
      </c>
      <c r="J34" s="72">
        <v>3</v>
      </c>
      <c r="K34" s="72">
        <v>3</v>
      </c>
      <c r="L34" s="73">
        <v>7712.76</v>
      </c>
      <c r="M34" s="73">
        <v>1611</v>
      </c>
      <c r="N34" s="71">
        <v>44421</v>
      </c>
      <c r="O34" s="70" t="s">
        <v>50</v>
      </c>
      <c r="P34" s="11"/>
      <c r="Q34" s="79"/>
      <c r="R34" s="79"/>
      <c r="S34" s="79"/>
      <c r="T34" s="79"/>
      <c r="U34" s="80"/>
      <c r="V34" s="80"/>
      <c r="W34" s="81"/>
      <c r="X34" s="80"/>
      <c r="Y34" s="81"/>
      <c r="Z34" s="66"/>
      <c r="AA34" s="66"/>
    </row>
    <row r="35" spans="1:27" ht="25.35" customHeight="1">
      <c r="A35" s="45"/>
      <c r="B35" s="45"/>
      <c r="C35" s="56" t="s">
        <v>66</v>
      </c>
      <c r="D35" s="68">
        <f>SUM(D23:D34)</f>
        <v>137107.90000000002</v>
      </c>
      <c r="E35" s="68">
        <f t="shared" ref="E35:G35" si="4">SUM(E23:E34)</f>
        <v>187653.49000000002</v>
      </c>
      <c r="F35" s="22">
        <f>(D35-E35)/E35</f>
        <v>-0.26935598160204743</v>
      </c>
      <c r="G35" s="68">
        <f t="shared" si="4"/>
        <v>23629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69" t="s">
        <v>34</v>
      </c>
      <c r="C37" s="74" t="s">
        <v>466</v>
      </c>
      <c r="D37" s="73">
        <v>514</v>
      </c>
      <c r="E37" s="72" t="s">
        <v>36</v>
      </c>
      <c r="F37" s="72" t="s">
        <v>36</v>
      </c>
      <c r="G37" s="73">
        <v>103</v>
      </c>
      <c r="H37" s="72">
        <v>7</v>
      </c>
      <c r="I37" s="72">
        <f>G37/H37</f>
        <v>14.714285714285714</v>
      </c>
      <c r="J37" s="72">
        <v>4</v>
      </c>
      <c r="K37" s="72">
        <v>1</v>
      </c>
      <c r="L37" s="73">
        <v>2639</v>
      </c>
      <c r="M37" s="73">
        <v>444</v>
      </c>
      <c r="N37" s="71">
        <v>44442</v>
      </c>
      <c r="O37" s="70" t="s">
        <v>120</v>
      </c>
      <c r="P37" s="67"/>
      <c r="Q37" s="79"/>
      <c r="R37" s="79"/>
      <c r="S37" s="79"/>
      <c r="T37" s="79"/>
      <c r="U37" s="80"/>
      <c r="V37" s="80"/>
      <c r="W37" s="66"/>
      <c r="X37" s="80"/>
      <c r="Y37" s="81"/>
      <c r="Z37" s="81"/>
      <c r="AA37" s="65"/>
    </row>
    <row r="38" spans="1:27" ht="25.35" customHeight="1">
      <c r="A38" s="69">
        <v>22</v>
      </c>
      <c r="B38" s="83">
        <v>20</v>
      </c>
      <c r="C38" s="74" t="s">
        <v>456</v>
      </c>
      <c r="D38" s="73">
        <v>494.68</v>
      </c>
      <c r="E38" s="72">
        <v>1547.11</v>
      </c>
      <c r="F38" s="76">
        <f>(D38-E38)/E38</f>
        <v>-0.68025544402143345</v>
      </c>
      <c r="G38" s="73">
        <v>97</v>
      </c>
      <c r="H38" s="72">
        <v>7</v>
      </c>
      <c r="I38" s="72">
        <f>G38/H38</f>
        <v>13.857142857142858</v>
      </c>
      <c r="J38" s="72">
        <v>1</v>
      </c>
      <c r="K38" s="72">
        <v>10</v>
      </c>
      <c r="L38" s="73">
        <v>49360</v>
      </c>
      <c r="M38" s="73">
        <v>10880</v>
      </c>
      <c r="N38" s="71">
        <v>44379</v>
      </c>
      <c r="O38" s="70" t="s">
        <v>37</v>
      </c>
      <c r="P38" s="67"/>
      <c r="Q38" s="79"/>
      <c r="R38" s="79"/>
      <c r="S38" s="79"/>
      <c r="T38" s="79"/>
      <c r="U38" s="80"/>
      <c r="V38" s="80"/>
      <c r="W38" s="81"/>
      <c r="X38" s="66"/>
      <c r="Y38" s="81"/>
      <c r="Z38" s="80"/>
      <c r="AA38" s="65"/>
    </row>
    <row r="39" spans="1:27" ht="25.35" customHeight="1">
      <c r="A39" s="69">
        <v>23</v>
      </c>
      <c r="B39" s="75" t="s">
        <v>36</v>
      </c>
      <c r="C39" s="74" t="s">
        <v>467</v>
      </c>
      <c r="D39" s="73">
        <v>450</v>
      </c>
      <c r="E39" s="72" t="s">
        <v>36</v>
      </c>
      <c r="F39" s="72" t="s">
        <v>36</v>
      </c>
      <c r="G39" s="73">
        <v>80</v>
      </c>
      <c r="H39" s="72">
        <v>7</v>
      </c>
      <c r="I39" s="72">
        <f>G39/H39</f>
        <v>11.428571428571429</v>
      </c>
      <c r="J39" s="72">
        <v>2</v>
      </c>
      <c r="K39" s="72" t="s">
        <v>36</v>
      </c>
      <c r="L39" s="73">
        <v>15759.43</v>
      </c>
      <c r="M39" s="73">
        <v>2750</v>
      </c>
      <c r="N39" s="71">
        <v>44379</v>
      </c>
      <c r="O39" s="70" t="s">
        <v>120</v>
      </c>
      <c r="P39" s="67"/>
      <c r="Q39" s="79"/>
      <c r="R39" s="79"/>
      <c r="S39" s="79"/>
      <c r="T39" s="79"/>
      <c r="U39" s="80"/>
      <c r="V39" s="80"/>
      <c r="W39" s="81"/>
      <c r="X39" s="66"/>
      <c r="Y39" s="81"/>
      <c r="Z39" s="80"/>
      <c r="AA39" s="65"/>
    </row>
    <row r="40" spans="1:27" ht="25.35" customHeight="1">
      <c r="A40" s="69">
        <v>24</v>
      </c>
      <c r="B40" s="84">
        <v>15</v>
      </c>
      <c r="C40" s="74" t="s">
        <v>430</v>
      </c>
      <c r="D40" s="73">
        <v>294.09000000000003</v>
      </c>
      <c r="E40" s="72">
        <v>3165.0299999999997</v>
      </c>
      <c r="F40" s="76">
        <f>(D40-E40)/E40</f>
        <v>-0.90708144946493396</v>
      </c>
      <c r="G40" s="73">
        <v>61</v>
      </c>
      <c r="H40" s="72">
        <v>12</v>
      </c>
      <c r="I40" s="72">
        <f>G40/H40</f>
        <v>5.083333333333333</v>
      </c>
      <c r="J40" s="72">
        <v>3</v>
      </c>
      <c r="K40" s="72">
        <v>3</v>
      </c>
      <c r="L40" s="73">
        <v>12263.34</v>
      </c>
      <c r="M40" s="73">
        <v>2164</v>
      </c>
      <c r="N40" s="71">
        <v>44428</v>
      </c>
      <c r="O40" s="58" t="s">
        <v>50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  <c r="AA40" s="65"/>
    </row>
    <row r="41" spans="1:27" ht="25.35" customHeight="1">
      <c r="A41" s="69">
        <v>25</v>
      </c>
      <c r="B41" s="83">
        <v>24</v>
      </c>
      <c r="C41" s="60" t="s">
        <v>305</v>
      </c>
      <c r="D41" s="73">
        <v>260</v>
      </c>
      <c r="E41" s="73">
        <v>588</v>
      </c>
      <c r="F41" s="76">
        <f>(D41-E41)/E41</f>
        <v>-0.55782312925170063</v>
      </c>
      <c r="G41" s="73">
        <v>53</v>
      </c>
      <c r="H41" s="72" t="s">
        <v>36</v>
      </c>
      <c r="I41" s="72" t="s">
        <v>36</v>
      </c>
      <c r="J41" s="72">
        <v>3</v>
      </c>
      <c r="K41" s="72">
        <v>17</v>
      </c>
      <c r="L41" s="73">
        <v>6820.42</v>
      </c>
      <c r="M41" s="73">
        <v>1411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80"/>
      <c r="V41" s="80"/>
      <c r="W41" s="81"/>
      <c r="X41" s="66"/>
      <c r="Y41" s="81"/>
      <c r="Z41" s="80"/>
      <c r="AA41" s="65"/>
    </row>
    <row r="42" spans="1:27" ht="25.35" customHeight="1">
      <c r="A42" s="69">
        <v>26</v>
      </c>
      <c r="B42" s="83">
        <v>26</v>
      </c>
      <c r="C42" s="74" t="s">
        <v>429</v>
      </c>
      <c r="D42" s="73">
        <v>174</v>
      </c>
      <c r="E42" s="72">
        <v>393</v>
      </c>
      <c r="F42" s="76">
        <f>(D42-E42)/E42</f>
        <v>-0.5572519083969466</v>
      </c>
      <c r="G42" s="73">
        <v>27</v>
      </c>
      <c r="H42" s="72" t="s">
        <v>36</v>
      </c>
      <c r="I42" s="72" t="s">
        <v>36</v>
      </c>
      <c r="J42" s="72">
        <v>1</v>
      </c>
      <c r="K42" s="72">
        <v>5</v>
      </c>
      <c r="L42" s="73">
        <v>2302.61</v>
      </c>
      <c r="M42" s="73">
        <v>430</v>
      </c>
      <c r="N42" s="71">
        <v>44414</v>
      </c>
      <c r="O42" s="58" t="s">
        <v>296</v>
      </c>
      <c r="P42" s="67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83">
        <v>17</v>
      </c>
      <c r="C43" s="74" t="s">
        <v>468</v>
      </c>
      <c r="D43" s="73">
        <v>132.5</v>
      </c>
      <c r="E43" s="72">
        <v>1812.04</v>
      </c>
      <c r="F43" s="76">
        <f>(D43-E43)/E43</f>
        <v>-0.92687799386327008</v>
      </c>
      <c r="G43" s="73">
        <v>34</v>
      </c>
      <c r="H43" s="72">
        <v>4</v>
      </c>
      <c r="I43" s="72">
        <f>G43/H43</f>
        <v>8.5</v>
      </c>
      <c r="J43" s="72">
        <v>2</v>
      </c>
      <c r="K43" s="72">
        <v>6</v>
      </c>
      <c r="L43" s="73">
        <v>44787</v>
      </c>
      <c r="M43" s="73">
        <v>8057</v>
      </c>
      <c r="N43" s="71">
        <v>44407</v>
      </c>
      <c r="O43" s="70" t="s">
        <v>43</v>
      </c>
      <c r="P43" s="67"/>
      <c r="Q43" s="79"/>
      <c r="R43" s="79"/>
      <c r="S43" s="79"/>
      <c r="T43" s="79"/>
      <c r="U43" s="80"/>
      <c r="V43" s="80"/>
      <c r="W43" s="81"/>
      <c r="X43" s="66"/>
      <c r="Y43" s="81"/>
      <c r="Z43" s="80"/>
      <c r="AA43" s="65"/>
    </row>
    <row r="44" spans="1:27" ht="25.35" customHeight="1">
      <c r="A44" s="69">
        <v>28</v>
      </c>
      <c r="B44" s="83">
        <v>28</v>
      </c>
      <c r="C44" s="74" t="s">
        <v>449</v>
      </c>
      <c r="D44" s="73">
        <v>68</v>
      </c>
      <c r="E44" s="72">
        <v>211.77</v>
      </c>
      <c r="F44" s="76">
        <f>(D44-E44)/E44</f>
        <v>-0.67889691646597727</v>
      </c>
      <c r="G44" s="73">
        <v>18</v>
      </c>
      <c r="H44" s="72" t="s">
        <v>36</v>
      </c>
      <c r="I44" s="72" t="s">
        <v>36</v>
      </c>
      <c r="J44" s="72">
        <v>3</v>
      </c>
      <c r="K44" s="72">
        <v>4</v>
      </c>
      <c r="L44" s="73">
        <v>761.57</v>
      </c>
      <c r="M44" s="73">
        <v>172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72" t="s">
        <v>36</v>
      </c>
      <c r="C45" s="77" t="s">
        <v>216</v>
      </c>
      <c r="D45" s="73">
        <v>39</v>
      </c>
      <c r="E45" s="72" t="s">
        <v>36</v>
      </c>
      <c r="F45" s="72" t="s">
        <v>36</v>
      </c>
      <c r="G45" s="73">
        <v>10</v>
      </c>
      <c r="H45" s="72">
        <v>1</v>
      </c>
      <c r="I45" s="72">
        <f>G45/H45</f>
        <v>10</v>
      </c>
      <c r="J45" s="72">
        <v>1</v>
      </c>
      <c r="K45" s="72" t="s">
        <v>36</v>
      </c>
      <c r="L45" s="73">
        <v>23874</v>
      </c>
      <c r="M45" s="73">
        <v>4218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  <c r="AA45" s="65"/>
    </row>
    <row r="46" spans="1:27" ht="25.35" customHeight="1">
      <c r="A46" s="69">
        <v>30</v>
      </c>
      <c r="B46" s="83">
        <v>13</v>
      </c>
      <c r="C46" s="74" t="s">
        <v>469</v>
      </c>
      <c r="D46" s="73">
        <v>22.5</v>
      </c>
      <c r="E46" s="72">
        <v>4403.7</v>
      </c>
      <c r="F46" s="76">
        <f>(D46-E46)/E46</f>
        <v>-0.99489066012671168</v>
      </c>
      <c r="G46" s="73">
        <v>4</v>
      </c>
      <c r="H46" s="72">
        <v>3</v>
      </c>
      <c r="I46" s="72">
        <f>G46/H46</f>
        <v>1.3333333333333333</v>
      </c>
      <c r="J46" s="72">
        <v>2</v>
      </c>
      <c r="K46" s="72">
        <v>3</v>
      </c>
      <c r="L46" s="73">
        <v>18293.650000000001</v>
      </c>
      <c r="M46" s="73">
        <v>2957</v>
      </c>
      <c r="N46" s="71">
        <v>44428</v>
      </c>
      <c r="O46" s="70" t="s">
        <v>56</v>
      </c>
      <c r="P46" s="67"/>
      <c r="Q46" s="79"/>
      <c r="R46" s="79"/>
      <c r="S46" s="65"/>
      <c r="T46" s="79"/>
      <c r="U46" s="79"/>
      <c r="V46" s="80"/>
      <c r="W46" s="80"/>
      <c r="X46" s="66"/>
      <c r="Y46" s="81"/>
      <c r="Z46" s="81"/>
      <c r="AA46" s="65"/>
    </row>
    <row r="47" spans="1:27" ht="25.35" customHeight="1">
      <c r="A47" s="45"/>
      <c r="B47" s="45"/>
      <c r="C47" s="56" t="s">
        <v>90</v>
      </c>
      <c r="D47" s="68">
        <f>SUM(D35:D46)</f>
        <v>139556.67000000001</v>
      </c>
      <c r="E47" s="68">
        <f>SUM(E35:E46)</f>
        <v>199774.14</v>
      </c>
      <c r="F47" s="78">
        <f>(D47-E47)/E47</f>
        <v>-0.30142775236074099</v>
      </c>
      <c r="G47" s="68">
        <f>SUM(G35:G46)</f>
        <v>24116</v>
      </c>
      <c r="H47" s="68"/>
      <c r="I47" s="47"/>
      <c r="J47" s="46"/>
      <c r="K47" s="48"/>
      <c r="L47" s="49"/>
      <c r="M47" s="53"/>
      <c r="N47" s="50"/>
      <c r="O47" s="58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23.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8:18" ht="17.25" customHeight="1">
      <c r="R49" s="65"/>
    </row>
    <row r="62" spans="18:18">
      <c r="R62" s="67"/>
    </row>
    <row r="65" spans="16:16">
      <c r="P65" s="67"/>
    </row>
    <row r="69" spans="16:16" ht="12" customHeight="1">
      <c r="P69" s="65"/>
    </row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2" style="27" bestFit="1" customWidth="1"/>
    <col min="24" max="24" width="13.6640625" style="27" customWidth="1"/>
    <col min="25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470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471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1.6">
      <c r="A6" s="105"/>
      <c r="B6" s="105"/>
      <c r="C6" s="108"/>
      <c r="D6" s="36" t="s">
        <v>464</v>
      </c>
      <c r="E6" s="36" t="s">
        <v>472</v>
      </c>
      <c r="F6" s="108"/>
      <c r="G6" s="36" t="s">
        <v>464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465</v>
      </c>
      <c r="E10" s="90" t="s">
        <v>473</v>
      </c>
      <c r="F10" s="108"/>
      <c r="G10" s="90" t="s">
        <v>465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>
        <v>1</v>
      </c>
      <c r="C13" s="74" t="s">
        <v>317</v>
      </c>
      <c r="D13" s="73">
        <v>52321.56</v>
      </c>
      <c r="E13" s="72">
        <v>54102.93</v>
      </c>
      <c r="F13" s="76">
        <f>(D13-E13)/E13</f>
        <v>-3.2925573531784741E-2</v>
      </c>
      <c r="G13" s="73">
        <v>11775</v>
      </c>
      <c r="H13" s="72">
        <v>327</v>
      </c>
      <c r="I13" s="72">
        <f t="shared" ref="I13:I22" si="0">G13/H13</f>
        <v>36.009174311926607</v>
      </c>
      <c r="J13" s="72">
        <v>18</v>
      </c>
      <c r="K13" s="72">
        <v>2</v>
      </c>
      <c r="L13" s="73">
        <v>107363</v>
      </c>
      <c r="M13" s="73">
        <v>23920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2</v>
      </c>
      <c r="C14" s="74" t="s">
        <v>400</v>
      </c>
      <c r="D14" s="73">
        <v>33125.24</v>
      </c>
      <c r="E14" s="72">
        <v>31079.25</v>
      </c>
      <c r="F14" s="76">
        <f>(D14-E14)/E14</f>
        <v>6.5831382674935782E-2</v>
      </c>
      <c r="G14" s="73">
        <v>5858</v>
      </c>
      <c r="H14" s="72">
        <v>179</v>
      </c>
      <c r="I14" s="72">
        <f t="shared" si="0"/>
        <v>32.726256983240226</v>
      </c>
      <c r="J14" s="72">
        <v>9</v>
      </c>
      <c r="K14" s="72">
        <v>3</v>
      </c>
      <c r="L14" s="73">
        <v>103752</v>
      </c>
      <c r="M14" s="73">
        <v>16938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69">
        <v>3</v>
      </c>
      <c r="C15" s="74" t="s">
        <v>395</v>
      </c>
      <c r="D15" s="73">
        <v>21493.94</v>
      </c>
      <c r="E15" s="72">
        <v>14603.61</v>
      </c>
      <c r="F15" s="76">
        <f>(D15-E15)/E15</f>
        <v>0.47182374768978341</v>
      </c>
      <c r="G15" s="73">
        <v>4986</v>
      </c>
      <c r="H15" s="72">
        <v>149</v>
      </c>
      <c r="I15" s="72">
        <f t="shared" si="0"/>
        <v>33.463087248322147</v>
      </c>
      <c r="J15" s="72">
        <v>10</v>
      </c>
      <c r="K15" s="72">
        <v>6</v>
      </c>
      <c r="L15" s="73">
        <v>204235</v>
      </c>
      <c r="M15" s="73">
        <v>44461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0"/>
      <c r="Y15" s="81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394</v>
      </c>
      <c r="D16" s="73">
        <v>13233.86</v>
      </c>
      <c r="E16" s="72" t="s">
        <v>36</v>
      </c>
      <c r="F16" s="72" t="s">
        <v>36</v>
      </c>
      <c r="G16" s="73">
        <v>2371</v>
      </c>
      <c r="H16" s="72">
        <v>193</v>
      </c>
      <c r="I16" s="72">
        <f t="shared" si="0"/>
        <v>12.284974093264248</v>
      </c>
      <c r="J16" s="72">
        <v>14</v>
      </c>
      <c r="K16" s="72">
        <v>1</v>
      </c>
      <c r="L16" s="73">
        <v>13234</v>
      </c>
      <c r="M16" s="73">
        <v>2371</v>
      </c>
      <c r="N16" s="71">
        <v>44435</v>
      </c>
      <c r="O16" s="70" t="s">
        <v>37</v>
      </c>
      <c r="P16" s="67"/>
      <c r="Q16" s="79"/>
      <c r="R16" s="79"/>
      <c r="S16" s="79"/>
      <c r="T16" s="79"/>
      <c r="U16" s="80"/>
      <c r="V16" s="80"/>
      <c r="W16" s="66"/>
      <c r="X16" s="80"/>
      <c r="Y16" s="81"/>
      <c r="Z16" s="81"/>
      <c r="AA16" s="65"/>
    </row>
    <row r="17" spans="1:26" ht="25.35" customHeight="1">
      <c r="A17" s="69">
        <v>5</v>
      </c>
      <c r="B17" s="69" t="s">
        <v>34</v>
      </c>
      <c r="C17" s="74" t="s">
        <v>454</v>
      </c>
      <c r="D17" s="73">
        <v>10029.629999999999</v>
      </c>
      <c r="E17" s="72" t="s">
        <v>36</v>
      </c>
      <c r="F17" s="72" t="s">
        <v>36</v>
      </c>
      <c r="G17" s="73">
        <v>1902</v>
      </c>
      <c r="H17" s="72">
        <v>141</v>
      </c>
      <c r="I17" s="72">
        <f t="shared" si="0"/>
        <v>13.48936170212766</v>
      </c>
      <c r="J17" s="72">
        <v>14</v>
      </c>
      <c r="K17" s="72">
        <v>1</v>
      </c>
      <c r="L17" s="73">
        <v>10029.629999999999</v>
      </c>
      <c r="M17" s="73">
        <v>1902</v>
      </c>
      <c r="N17" s="71">
        <v>44435</v>
      </c>
      <c r="O17" s="70" t="s">
        <v>41</v>
      </c>
      <c r="P17" s="67"/>
      <c r="Q17" s="79"/>
      <c r="R17" s="79"/>
      <c r="S17" s="79"/>
      <c r="T17" s="79"/>
      <c r="U17" s="80"/>
      <c r="V17" s="80"/>
      <c r="W17" s="66"/>
      <c r="X17" s="80"/>
      <c r="Y17" s="81"/>
      <c r="Z17" s="81"/>
    </row>
    <row r="18" spans="1:26" ht="25.35" customHeight="1">
      <c r="A18" s="69">
        <v>6</v>
      </c>
      <c r="B18" s="69">
        <v>10</v>
      </c>
      <c r="C18" s="74" t="s">
        <v>437</v>
      </c>
      <c r="D18" s="73">
        <v>9021.5300000000007</v>
      </c>
      <c r="E18" s="72">
        <v>7326.23</v>
      </c>
      <c r="F18" s="76">
        <f>(D18-E18)/E18</f>
        <v>0.231401416553944</v>
      </c>
      <c r="G18" s="73">
        <v>2021</v>
      </c>
      <c r="H18" s="72">
        <v>53</v>
      </c>
      <c r="I18" s="72">
        <f t="shared" si="0"/>
        <v>38.132075471698116</v>
      </c>
      <c r="J18" s="72">
        <v>7</v>
      </c>
      <c r="K18" s="72">
        <v>7</v>
      </c>
      <c r="L18" s="73">
        <v>154816.26999999999</v>
      </c>
      <c r="M18" s="73">
        <v>32038</v>
      </c>
      <c r="N18" s="71">
        <v>44393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0"/>
      <c r="Y18" s="81"/>
      <c r="Z18" s="81"/>
    </row>
    <row r="19" spans="1:26" ht="25.35" customHeight="1">
      <c r="A19" s="69">
        <v>7</v>
      </c>
      <c r="B19" s="69">
        <v>4</v>
      </c>
      <c r="C19" s="74" t="s">
        <v>457</v>
      </c>
      <c r="D19" s="73">
        <v>8590.77</v>
      </c>
      <c r="E19" s="72">
        <v>14483.53</v>
      </c>
      <c r="F19" s="76">
        <f>(D19-E19)/E19</f>
        <v>-0.40685937751363099</v>
      </c>
      <c r="G19" s="73">
        <v>1549</v>
      </c>
      <c r="H19" s="72">
        <v>54</v>
      </c>
      <c r="I19" s="72">
        <f t="shared" si="0"/>
        <v>28.685185185185187</v>
      </c>
      <c r="J19" s="72">
        <v>8</v>
      </c>
      <c r="K19" s="72">
        <v>2</v>
      </c>
      <c r="L19" s="73">
        <v>23074</v>
      </c>
      <c r="M19" s="73">
        <v>3884</v>
      </c>
      <c r="N19" s="71">
        <v>44428</v>
      </c>
      <c r="O19" s="70" t="s">
        <v>84</v>
      </c>
      <c r="P19" s="67"/>
      <c r="Q19" s="79"/>
      <c r="R19" s="79"/>
      <c r="S19" s="79"/>
      <c r="T19" s="79"/>
      <c r="U19" s="80"/>
      <c r="V19" s="80"/>
      <c r="W19" s="66"/>
      <c r="X19" s="80"/>
      <c r="Y19" s="81"/>
      <c r="Z19" s="81"/>
    </row>
    <row r="20" spans="1:26" ht="25.35" customHeight="1">
      <c r="A20" s="69">
        <v>8</v>
      </c>
      <c r="B20" s="69" t="s">
        <v>34</v>
      </c>
      <c r="C20" s="74" t="s">
        <v>414</v>
      </c>
      <c r="D20" s="73">
        <v>8571.7199999999993</v>
      </c>
      <c r="E20" s="72" t="s">
        <v>36</v>
      </c>
      <c r="F20" s="72" t="s">
        <v>36</v>
      </c>
      <c r="G20" s="73">
        <v>1664</v>
      </c>
      <c r="H20" s="72">
        <v>120</v>
      </c>
      <c r="I20" s="72">
        <f t="shared" si="0"/>
        <v>13.866666666666667</v>
      </c>
      <c r="J20" s="72">
        <v>16</v>
      </c>
      <c r="K20" s="72">
        <v>1</v>
      </c>
      <c r="L20" s="73">
        <v>8571.7199999999993</v>
      </c>
      <c r="M20" s="73">
        <v>1664</v>
      </c>
      <c r="N20" s="71">
        <v>44435</v>
      </c>
      <c r="O20" s="70" t="s">
        <v>50</v>
      </c>
      <c r="P20" s="67"/>
      <c r="Q20" s="79"/>
      <c r="R20" s="79"/>
      <c r="S20" s="79"/>
      <c r="T20" s="79"/>
      <c r="U20" s="80"/>
      <c r="V20" s="80"/>
      <c r="W20" s="66"/>
      <c r="X20" s="80"/>
      <c r="Y20" s="81"/>
      <c r="Z20" s="81"/>
    </row>
    <row r="21" spans="1:26" ht="25.35" customHeight="1">
      <c r="A21" s="69">
        <v>9</v>
      </c>
      <c r="B21" s="69">
        <v>7</v>
      </c>
      <c r="C21" s="74" t="s">
        <v>401</v>
      </c>
      <c r="D21" s="73">
        <v>7893.3899999999994</v>
      </c>
      <c r="E21" s="72">
        <v>11882.039999999997</v>
      </c>
      <c r="F21" s="76">
        <f>(D21-E21)/E21</f>
        <v>-0.33568730622014392</v>
      </c>
      <c r="G21" s="73">
        <v>1454</v>
      </c>
      <c r="H21" s="72">
        <v>76</v>
      </c>
      <c r="I21" s="72">
        <f t="shared" si="0"/>
        <v>19.131578947368421</v>
      </c>
      <c r="J21" s="72">
        <v>10</v>
      </c>
      <c r="K21" s="72">
        <v>5</v>
      </c>
      <c r="L21" s="73">
        <v>170372.53999999995</v>
      </c>
      <c r="M21" s="73">
        <v>27071</v>
      </c>
      <c r="N21" s="71">
        <v>44407</v>
      </c>
      <c r="O21" s="70" t="s">
        <v>402</v>
      </c>
      <c r="P21" s="67"/>
      <c r="Q21" s="79"/>
      <c r="R21" s="79"/>
      <c r="S21" s="79"/>
      <c r="T21" s="79"/>
      <c r="U21" s="80"/>
      <c r="V21" s="80"/>
      <c r="W21" s="66"/>
      <c r="X21" s="80"/>
      <c r="Y21" s="81"/>
      <c r="Z21" s="81"/>
    </row>
    <row r="22" spans="1:26" ht="25.35" customHeight="1">
      <c r="A22" s="69">
        <v>10</v>
      </c>
      <c r="B22" s="69">
        <v>6</v>
      </c>
      <c r="C22" s="74" t="s">
        <v>455</v>
      </c>
      <c r="D22" s="73">
        <v>7430.55</v>
      </c>
      <c r="E22" s="72">
        <v>12442.12</v>
      </c>
      <c r="F22" s="76">
        <f>(D22-E22)/E22</f>
        <v>-0.40279068197381157</v>
      </c>
      <c r="G22" s="73">
        <v>1384</v>
      </c>
      <c r="H22" s="72">
        <v>56</v>
      </c>
      <c r="I22" s="72">
        <f t="shared" si="0"/>
        <v>24.714285714285715</v>
      </c>
      <c r="J22" s="72">
        <v>6</v>
      </c>
      <c r="K22" s="72">
        <v>4</v>
      </c>
      <c r="L22" s="73">
        <v>90494.67</v>
      </c>
      <c r="M22" s="73">
        <v>13867</v>
      </c>
      <c r="N22" s="71">
        <v>44414</v>
      </c>
      <c r="O22" s="70" t="s">
        <v>56</v>
      </c>
      <c r="P22" s="67"/>
      <c r="Q22" s="79"/>
      <c r="R22" s="79"/>
      <c r="S22" s="79"/>
      <c r="T22" s="79"/>
      <c r="U22" s="80"/>
      <c r="V22" s="80"/>
      <c r="W22" s="66"/>
      <c r="X22" s="80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171712.19</v>
      </c>
      <c r="E23" s="68">
        <f t="shared" ref="E23:G23" si="1">SUM(E13:E22)</f>
        <v>145919.71</v>
      </c>
      <c r="F23" s="22">
        <f>(D23-E23)/E23</f>
        <v>0.17675802672579333</v>
      </c>
      <c r="G23" s="68">
        <f t="shared" si="1"/>
        <v>34964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8</v>
      </c>
      <c r="C25" s="74" t="s">
        <v>403</v>
      </c>
      <c r="D25" s="73">
        <v>7296.0199999999995</v>
      </c>
      <c r="E25" s="72">
        <v>8834.7799999999988</v>
      </c>
      <c r="F25" s="76">
        <f>(D25-E25)/E25</f>
        <v>-0.17417072071970094</v>
      </c>
      <c r="G25" s="73">
        <v>1388</v>
      </c>
      <c r="H25" s="72">
        <v>69</v>
      </c>
      <c r="I25" s="72">
        <f t="shared" ref="I25:I34" si="2">G25/H25</f>
        <v>20.115942028985508</v>
      </c>
      <c r="J25" s="72">
        <v>8</v>
      </c>
      <c r="K25" s="72">
        <v>3</v>
      </c>
      <c r="L25" s="73">
        <v>31827.560000000005</v>
      </c>
      <c r="M25" s="73">
        <v>5819</v>
      </c>
      <c r="N25" s="71">
        <v>44421</v>
      </c>
      <c r="O25" s="70" t="s">
        <v>404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</row>
    <row r="26" spans="1:26" ht="25.35" customHeight="1">
      <c r="A26" s="69">
        <v>12</v>
      </c>
      <c r="B26" s="69" t="s">
        <v>34</v>
      </c>
      <c r="C26" s="74" t="s">
        <v>415</v>
      </c>
      <c r="D26" s="73">
        <v>6304.19</v>
      </c>
      <c r="E26" s="72" t="s">
        <v>36</v>
      </c>
      <c r="F26" s="72" t="s">
        <v>36</v>
      </c>
      <c r="G26" s="73">
        <v>1254</v>
      </c>
      <c r="H26" s="72">
        <v>133</v>
      </c>
      <c r="I26" s="72">
        <f t="shared" si="2"/>
        <v>9.4285714285714288</v>
      </c>
      <c r="J26" s="72">
        <v>15</v>
      </c>
      <c r="K26" s="72">
        <v>1</v>
      </c>
      <c r="L26" s="73">
        <v>6304</v>
      </c>
      <c r="M26" s="73">
        <v>1254</v>
      </c>
      <c r="N26" s="71">
        <v>44435</v>
      </c>
      <c r="O26" s="70" t="s">
        <v>84</v>
      </c>
      <c r="P26" s="67"/>
      <c r="Q26" s="79"/>
      <c r="R26" s="79"/>
      <c r="S26" s="79"/>
      <c r="T26" s="79"/>
      <c r="U26" s="80"/>
      <c r="V26" s="80"/>
      <c r="W26" s="66"/>
      <c r="X26" s="80"/>
      <c r="Y26" s="81"/>
      <c r="Z26" s="81"/>
    </row>
    <row r="27" spans="1:26" ht="25.35" customHeight="1">
      <c r="A27" s="69">
        <v>13</v>
      </c>
      <c r="B27" s="69">
        <v>5</v>
      </c>
      <c r="C27" s="74" t="s">
        <v>469</v>
      </c>
      <c r="D27" s="73">
        <v>4403.7</v>
      </c>
      <c r="E27" s="72">
        <v>12624.43</v>
      </c>
      <c r="F27" s="76">
        <f>(D27-E27)/E27</f>
        <v>-0.65117633033729039</v>
      </c>
      <c r="G27" s="73">
        <v>827</v>
      </c>
      <c r="H27" s="72">
        <v>87</v>
      </c>
      <c r="I27" s="72">
        <f t="shared" si="2"/>
        <v>9.5057471264367823</v>
      </c>
      <c r="J27" s="72">
        <v>10</v>
      </c>
      <c r="K27" s="72">
        <v>2</v>
      </c>
      <c r="L27" s="73">
        <v>18276.95</v>
      </c>
      <c r="M27" s="73">
        <v>2954</v>
      </c>
      <c r="N27" s="71">
        <v>44428</v>
      </c>
      <c r="O27" s="70" t="s">
        <v>56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</row>
    <row r="28" spans="1:26" ht="25.35" customHeight="1">
      <c r="A28" s="69">
        <v>14</v>
      </c>
      <c r="B28" s="69" t="s">
        <v>58</v>
      </c>
      <c r="C28" s="74" t="s">
        <v>373</v>
      </c>
      <c r="D28" s="73">
        <v>4036.87</v>
      </c>
      <c r="E28" s="72" t="s">
        <v>36</v>
      </c>
      <c r="F28" s="72" t="s">
        <v>36</v>
      </c>
      <c r="G28" s="73">
        <v>1027</v>
      </c>
      <c r="H28" s="72">
        <v>17</v>
      </c>
      <c r="I28" s="72">
        <f t="shared" si="2"/>
        <v>60.411764705882355</v>
      </c>
      <c r="J28" s="72">
        <v>6</v>
      </c>
      <c r="K28" s="72">
        <v>0</v>
      </c>
      <c r="L28" s="73">
        <v>4036.87</v>
      </c>
      <c r="M28" s="73">
        <v>1027</v>
      </c>
      <c r="N28" s="71" t="s">
        <v>60</v>
      </c>
      <c r="O28" s="70" t="s">
        <v>101</v>
      </c>
      <c r="P28" s="67"/>
      <c r="Q28" s="79"/>
      <c r="R28" s="79"/>
      <c r="S28" s="79"/>
      <c r="T28" s="79"/>
      <c r="U28" s="80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9</v>
      </c>
      <c r="C29" s="74" t="s">
        <v>430</v>
      </c>
      <c r="D29" s="73">
        <v>3165.0299999999997</v>
      </c>
      <c r="E29" s="72">
        <v>8804.2199999999993</v>
      </c>
      <c r="F29" s="76">
        <f>(D29-E29)/E29</f>
        <v>-0.64050989184731866</v>
      </c>
      <c r="G29" s="73">
        <v>606</v>
      </c>
      <c r="H29" s="72">
        <v>63</v>
      </c>
      <c r="I29" s="72">
        <f t="shared" si="2"/>
        <v>9.6190476190476186</v>
      </c>
      <c r="J29" s="72">
        <v>10</v>
      </c>
      <c r="K29" s="72">
        <v>2</v>
      </c>
      <c r="L29" s="73">
        <v>11969.25</v>
      </c>
      <c r="M29" s="73">
        <v>2103</v>
      </c>
      <c r="N29" s="71">
        <v>44428</v>
      </c>
      <c r="O29" s="70" t="s">
        <v>50</v>
      </c>
      <c r="P29" s="67"/>
      <c r="Q29" s="79"/>
      <c r="R29" s="79"/>
      <c r="S29" s="79"/>
      <c r="T29" s="79"/>
      <c r="U29" s="80"/>
      <c r="V29" s="80"/>
      <c r="W29" s="81"/>
      <c r="X29" s="66"/>
      <c r="Y29" s="80"/>
      <c r="Z29" s="81"/>
    </row>
    <row r="30" spans="1:26" ht="25.35" customHeight="1">
      <c r="A30" s="69">
        <v>16</v>
      </c>
      <c r="B30" s="69">
        <v>13</v>
      </c>
      <c r="C30" s="74" t="s">
        <v>420</v>
      </c>
      <c r="D30" s="73">
        <v>2223.89</v>
      </c>
      <c r="E30" s="72">
        <v>1955.06</v>
      </c>
      <c r="F30" s="76">
        <f>(D30-E30)/E30</f>
        <v>0.13750473131259394</v>
      </c>
      <c r="G30" s="73">
        <v>433</v>
      </c>
      <c r="H30" s="72">
        <v>13</v>
      </c>
      <c r="I30" s="72">
        <f t="shared" si="2"/>
        <v>33.307692307692307</v>
      </c>
      <c r="J30" s="72">
        <v>1</v>
      </c>
      <c r="K30" s="72">
        <v>7</v>
      </c>
      <c r="L30" s="73">
        <v>81318.33</v>
      </c>
      <c r="M30" s="73">
        <v>13104</v>
      </c>
      <c r="N30" s="71">
        <v>44393</v>
      </c>
      <c r="O30" s="70" t="s">
        <v>142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</row>
    <row r="31" spans="1:26" ht="25.35" customHeight="1">
      <c r="A31" s="69">
        <v>17</v>
      </c>
      <c r="B31" s="69">
        <v>15</v>
      </c>
      <c r="C31" s="74" t="s">
        <v>468</v>
      </c>
      <c r="D31" s="73">
        <v>1812.04</v>
      </c>
      <c r="E31" s="72">
        <v>1409.38</v>
      </c>
      <c r="F31" s="76">
        <f>(D31-E31)/E31</f>
        <v>0.2857000950772679</v>
      </c>
      <c r="G31" s="73">
        <v>392</v>
      </c>
      <c r="H31" s="72">
        <v>21</v>
      </c>
      <c r="I31" s="72">
        <f t="shared" si="2"/>
        <v>18.666666666666668</v>
      </c>
      <c r="J31" s="72">
        <v>3</v>
      </c>
      <c r="K31" s="72">
        <v>5</v>
      </c>
      <c r="L31" s="73">
        <v>44654</v>
      </c>
      <c r="M31" s="73">
        <v>8023</v>
      </c>
      <c r="N31" s="71">
        <v>44407</v>
      </c>
      <c r="O31" s="70" t="s">
        <v>43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</row>
    <row r="32" spans="1:26" ht="25.35" customHeight="1">
      <c r="A32" s="69">
        <v>18</v>
      </c>
      <c r="B32" s="75" t="s">
        <v>36</v>
      </c>
      <c r="C32" s="61" t="s">
        <v>333</v>
      </c>
      <c r="D32" s="73">
        <v>1694</v>
      </c>
      <c r="E32" s="72" t="s">
        <v>36</v>
      </c>
      <c r="F32" s="72" t="s">
        <v>36</v>
      </c>
      <c r="G32" s="73">
        <v>345</v>
      </c>
      <c r="H32" s="72">
        <v>2</v>
      </c>
      <c r="I32" s="72">
        <f t="shared" si="2"/>
        <v>172.5</v>
      </c>
      <c r="J32" s="72">
        <v>2</v>
      </c>
      <c r="K32" s="72" t="s">
        <v>36</v>
      </c>
      <c r="L32" s="73">
        <v>48682.85</v>
      </c>
      <c r="M32" s="73">
        <v>10974</v>
      </c>
      <c r="N32" s="71">
        <v>44372</v>
      </c>
      <c r="O32" s="70" t="s">
        <v>50</v>
      </c>
      <c r="P32" s="67"/>
      <c r="Q32" s="79"/>
      <c r="R32" s="79"/>
      <c r="S32" s="79"/>
      <c r="T32" s="79"/>
      <c r="U32" s="80"/>
      <c r="V32" s="80"/>
      <c r="W32" s="81"/>
      <c r="X32" s="66"/>
      <c r="Y32" s="80"/>
      <c r="Z32" s="81"/>
    </row>
    <row r="33" spans="1:27" ht="25.35" customHeight="1">
      <c r="A33" s="69">
        <v>19</v>
      </c>
      <c r="B33" s="69">
        <v>11</v>
      </c>
      <c r="C33" s="74" t="s">
        <v>474</v>
      </c>
      <c r="D33" s="73">
        <v>1674.81</v>
      </c>
      <c r="E33" s="72">
        <v>6739.38</v>
      </c>
      <c r="F33" s="76">
        <f>(D33-E33)/E33</f>
        <v>-0.75148900937474961</v>
      </c>
      <c r="G33" s="73">
        <v>312</v>
      </c>
      <c r="H33" s="72">
        <v>18</v>
      </c>
      <c r="I33" s="72">
        <f t="shared" si="2"/>
        <v>17.333333333333332</v>
      </c>
      <c r="J33" s="72">
        <v>4</v>
      </c>
      <c r="K33" s="72">
        <v>3</v>
      </c>
      <c r="L33" s="73">
        <v>30819.49</v>
      </c>
      <c r="M33" s="73">
        <v>4701</v>
      </c>
      <c r="N33" s="71">
        <v>44421</v>
      </c>
      <c r="O33" s="70" t="s">
        <v>142</v>
      </c>
      <c r="P33" s="67"/>
      <c r="Q33" s="79"/>
      <c r="R33" s="79"/>
      <c r="S33" s="79"/>
      <c r="T33" s="79"/>
      <c r="U33" s="80"/>
      <c r="V33" s="80"/>
      <c r="W33" s="81"/>
      <c r="X33" s="81"/>
      <c r="Y33" s="80"/>
      <c r="Z33" s="66"/>
      <c r="AA33" s="66"/>
    </row>
    <row r="34" spans="1:27" ht="25.35" customHeight="1">
      <c r="A34" s="69">
        <v>20</v>
      </c>
      <c r="B34" s="69">
        <v>16</v>
      </c>
      <c r="C34" s="74" t="s">
        <v>456</v>
      </c>
      <c r="D34" s="73">
        <v>1547.11</v>
      </c>
      <c r="E34" s="72">
        <v>1310.29</v>
      </c>
      <c r="F34" s="76">
        <f>(D34-E34)/E34</f>
        <v>0.18073861511573769</v>
      </c>
      <c r="G34" s="73">
        <v>360</v>
      </c>
      <c r="H34" s="72">
        <v>8</v>
      </c>
      <c r="I34" s="72">
        <f t="shared" si="2"/>
        <v>45</v>
      </c>
      <c r="J34" s="72">
        <v>1</v>
      </c>
      <c r="K34" s="72">
        <v>9</v>
      </c>
      <c r="L34" s="73">
        <v>48865</v>
      </c>
      <c r="M34" s="73">
        <v>10783</v>
      </c>
      <c r="N34" s="71">
        <v>44379</v>
      </c>
      <c r="O34" s="58" t="s">
        <v>37</v>
      </c>
      <c r="P34" s="67"/>
      <c r="Q34" s="79"/>
      <c r="R34" s="79"/>
      <c r="S34" s="79"/>
      <c r="T34" s="79"/>
      <c r="U34" s="80"/>
      <c r="V34" s="80"/>
      <c r="W34" s="81"/>
      <c r="X34" s="80"/>
      <c r="Y34" s="66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SUM(D23:D34)</f>
        <v>205869.85</v>
      </c>
      <c r="E35" s="68">
        <f t="shared" ref="E35:G35" si="3">SUM(E23:E34)</f>
        <v>187597.25</v>
      </c>
      <c r="F35" s="22">
        <f>(D35-E35)/E35</f>
        <v>9.7403346797461085E-2</v>
      </c>
      <c r="G35" s="68">
        <f t="shared" si="3"/>
        <v>41908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12</v>
      </c>
      <c r="C37" s="29" t="s">
        <v>87</v>
      </c>
      <c r="D37" s="73">
        <v>1164.96</v>
      </c>
      <c r="E37" s="72">
        <v>2211.38</v>
      </c>
      <c r="F37" s="76">
        <f>(D37-E37)/E37</f>
        <v>-0.4731977317331259</v>
      </c>
      <c r="G37" s="73">
        <v>285</v>
      </c>
      <c r="H37" s="72">
        <v>17</v>
      </c>
      <c r="I37" s="72">
        <f>G37/H37</f>
        <v>16.764705882352942</v>
      </c>
      <c r="J37" s="72">
        <v>3</v>
      </c>
      <c r="K37" s="72">
        <v>4</v>
      </c>
      <c r="L37" s="73">
        <v>26189.87</v>
      </c>
      <c r="M37" s="73">
        <v>6221</v>
      </c>
      <c r="N37" s="71">
        <v>44414</v>
      </c>
      <c r="O37" s="70" t="s">
        <v>41</v>
      </c>
      <c r="P37" s="67"/>
      <c r="Q37" s="65"/>
      <c r="R37" s="59"/>
      <c r="S37" s="65"/>
      <c r="T37" s="67"/>
      <c r="U37" s="66"/>
      <c r="V37" s="66"/>
      <c r="W37" s="67"/>
      <c r="X37" s="66"/>
      <c r="Y37" s="66"/>
      <c r="Z37" s="66"/>
      <c r="AA37" s="65"/>
    </row>
    <row r="38" spans="1:27" ht="25.35" customHeight="1">
      <c r="A38" s="69">
        <v>22</v>
      </c>
      <c r="B38" s="72" t="s">
        <v>36</v>
      </c>
      <c r="C38" s="74" t="s">
        <v>475</v>
      </c>
      <c r="D38" s="73">
        <v>1056</v>
      </c>
      <c r="E38" s="72" t="s">
        <v>36</v>
      </c>
      <c r="F38" s="72" t="s">
        <v>36</v>
      </c>
      <c r="G38" s="73">
        <v>212</v>
      </c>
      <c r="H38" s="72">
        <v>1</v>
      </c>
      <c r="I38" s="72">
        <f>G38/H38</f>
        <v>212</v>
      </c>
      <c r="J38" s="72">
        <v>1</v>
      </c>
      <c r="K38" s="72" t="s">
        <v>36</v>
      </c>
      <c r="L38" s="73">
        <v>119107</v>
      </c>
      <c r="M38" s="73">
        <v>26653</v>
      </c>
      <c r="N38" s="71">
        <v>41712</v>
      </c>
      <c r="O38" s="58" t="s">
        <v>476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  <c r="AA38" s="65"/>
    </row>
    <row r="39" spans="1:27" ht="25.35" customHeight="1">
      <c r="A39" s="69">
        <v>23</v>
      </c>
      <c r="B39" s="25">
        <v>28</v>
      </c>
      <c r="C39" s="31" t="s">
        <v>477</v>
      </c>
      <c r="D39" s="73">
        <v>608</v>
      </c>
      <c r="E39" s="72">
        <v>74.38</v>
      </c>
      <c r="F39" s="76">
        <f>(D39-E39)/E39</f>
        <v>7.1742403872008609</v>
      </c>
      <c r="G39" s="73">
        <v>152</v>
      </c>
      <c r="H39" s="28">
        <v>1</v>
      </c>
      <c r="I39" s="72">
        <f>G39/H39</f>
        <v>152</v>
      </c>
      <c r="J39" s="72">
        <v>1</v>
      </c>
      <c r="K39" s="72" t="s">
        <v>36</v>
      </c>
      <c r="L39" s="73">
        <v>45879</v>
      </c>
      <c r="M39" s="73">
        <v>9570</v>
      </c>
      <c r="N39" s="71">
        <v>44316</v>
      </c>
      <c r="O39" s="70" t="s">
        <v>43</v>
      </c>
      <c r="P39" s="67"/>
      <c r="Q39" s="79"/>
      <c r="R39" s="79"/>
      <c r="S39" s="79"/>
      <c r="T39" s="79"/>
      <c r="U39" s="80"/>
      <c r="V39" s="80"/>
      <c r="W39" s="81"/>
      <c r="X39" s="80"/>
      <c r="Y39" s="66"/>
      <c r="Z39" s="81"/>
      <c r="AA39" s="65"/>
    </row>
    <row r="40" spans="1:27" ht="25.35" customHeight="1">
      <c r="A40" s="69">
        <v>24</v>
      </c>
      <c r="B40" s="82">
        <v>24</v>
      </c>
      <c r="C40" s="60" t="s">
        <v>305</v>
      </c>
      <c r="D40" s="73">
        <v>588</v>
      </c>
      <c r="E40" s="73">
        <v>154.5</v>
      </c>
      <c r="F40" s="76">
        <f>(D40-E40)/E40</f>
        <v>2.8058252427184467</v>
      </c>
      <c r="G40" s="73">
        <v>156</v>
      </c>
      <c r="H40" s="72" t="s">
        <v>36</v>
      </c>
      <c r="I40" s="72" t="s">
        <v>36</v>
      </c>
      <c r="J40" s="72">
        <v>2</v>
      </c>
      <c r="K40" s="72">
        <v>16</v>
      </c>
      <c r="L40" s="73">
        <v>6560.42</v>
      </c>
      <c r="M40" s="73">
        <v>1358</v>
      </c>
      <c r="N40" s="71">
        <v>44330</v>
      </c>
      <c r="O40" s="70" t="s">
        <v>82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  <c r="AA40" s="65"/>
    </row>
    <row r="41" spans="1:27" ht="25.35" customHeight="1">
      <c r="A41" s="69">
        <v>25</v>
      </c>
      <c r="B41" s="82" t="s">
        <v>58</v>
      </c>
      <c r="C41" s="74" t="s">
        <v>436</v>
      </c>
      <c r="D41" s="73">
        <v>399.3</v>
      </c>
      <c r="E41" s="72" t="s">
        <v>36</v>
      </c>
      <c r="F41" s="72" t="s">
        <v>36</v>
      </c>
      <c r="G41" s="73">
        <v>73</v>
      </c>
      <c r="H41" s="72">
        <v>7</v>
      </c>
      <c r="I41" s="72">
        <f>G41/H41</f>
        <v>10.428571428571429</v>
      </c>
      <c r="J41" s="72">
        <v>7</v>
      </c>
      <c r="K41" s="72">
        <v>0</v>
      </c>
      <c r="L41" s="73">
        <v>399.3</v>
      </c>
      <c r="M41" s="73">
        <v>73</v>
      </c>
      <c r="N41" s="71" t="s">
        <v>60</v>
      </c>
      <c r="O41" s="70" t="s">
        <v>41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  <c r="AA41" s="65"/>
    </row>
    <row r="42" spans="1:27" ht="25.35" customHeight="1">
      <c r="A42" s="69">
        <v>26</v>
      </c>
      <c r="B42" s="69">
        <v>27</v>
      </c>
      <c r="C42" s="74" t="s">
        <v>429</v>
      </c>
      <c r="D42" s="73">
        <v>393</v>
      </c>
      <c r="E42" s="72">
        <v>130</v>
      </c>
      <c r="F42" s="76">
        <f>(D42-E42)/E42</f>
        <v>2.023076923076923</v>
      </c>
      <c r="G42" s="73">
        <v>67</v>
      </c>
      <c r="H42" s="72" t="s">
        <v>36</v>
      </c>
      <c r="I42" s="72" t="s">
        <v>36</v>
      </c>
      <c r="J42" s="72">
        <v>4</v>
      </c>
      <c r="K42" s="72">
        <v>4</v>
      </c>
      <c r="L42" s="73">
        <v>2128.6099999999997</v>
      </c>
      <c r="M42" s="73">
        <v>403</v>
      </c>
      <c r="N42" s="71">
        <v>44414</v>
      </c>
      <c r="O42" s="70" t="s">
        <v>296</v>
      </c>
      <c r="P42" s="67"/>
      <c r="Q42" s="79"/>
      <c r="R42" s="79"/>
      <c r="S42" s="65"/>
      <c r="T42" s="79"/>
      <c r="U42" s="79"/>
      <c r="V42" s="80"/>
      <c r="W42" s="80"/>
      <c r="X42" s="66"/>
      <c r="Y42" s="81"/>
      <c r="Z42" s="81"/>
      <c r="AA42" s="65"/>
    </row>
    <row r="43" spans="1:27" ht="25.35" customHeight="1">
      <c r="A43" s="69">
        <v>27</v>
      </c>
      <c r="B43" s="72" t="s">
        <v>36</v>
      </c>
      <c r="C43" s="74" t="s">
        <v>327</v>
      </c>
      <c r="D43" s="73">
        <v>278</v>
      </c>
      <c r="E43" s="72" t="s">
        <v>36</v>
      </c>
      <c r="F43" s="72" t="s">
        <v>36</v>
      </c>
      <c r="G43" s="73">
        <v>139</v>
      </c>
      <c r="H43" s="72">
        <v>6</v>
      </c>
      <c r="I43" s="72">
        <f>G43/H43</f>
        <v>23.166666666666668</v>
      </c>
      <c r="J43" s="72">
        <v>2</v>
      </c>
      <c r="K43" s="72" t="s">
        <v>36</v>
      </c>
      <c r="L43" s="73">
        <v>116654.92</v>
      </c>
      <c r="M43" s="73">
        <v>23955</v>
      </c>
      <c r="N43" s="71">
        <v>44106</v>
      </c>
      <c r="O43" s="70" t="s">
        <v>50</v>
      </c>
      <c r="P43" s="67"/>
      <c r="Q43" s="79"/>
      <c r="R43" s="79"/>
      <c r="S43" s="79"/>
      <c r="T43" s="79"/>
      <c r="U43" s="79"/>
      <c r="V43" s="80"/>
      <c r="W43" s="80"/>
      <c r="X43" s="66"/>
      <c r="Y43" s="81"/>
      <c r="Z43" s="81"/>
      <c r="AA43" s="65"/>
    </row>
    <row r="44" spans="1:27" ht="25.35" customHeight="1">
      <c r="A44" s="69">
        <v>28</v>
      </c>
      <c r="B44" s="69">
        <v>25</v>
      </c>
      <c r="C44" s="74" t="s">
        <v>449</v>
      </c>
      <c r="D44" s="73">
        <v>211.77</v>
      </c>
      <c r="E44" s="72">
        <v>144</v>
      </c>
      <c r="F44" s="76">
        <f>(D44-E44)/E44</f>
        <v>0.47062500000000007</v>
      </c>
      <c r="G44" s="73">
        <v>50</v>
      </c>
      <c r="H44" s="72" t="s">
        <v>36</v>
      </c>
      <c r="I44" s="72" t="s">
        <v>36</v>
      </c>
      <c r="J44" s="72">
        <v>5</v>
      </c>
      <c r="K44" s="72">
        <v>3</v>
      </c>
      <c r="L44" s="73">
        <v>693.57</v>
      </c>
      <c r="M44" s="73">
        <v>154</v>
      </c>
      <c r="N44" s="71">
        <v>44421</v>
      </c>
      <c r="O44" s="70" t="s">
        <v>82</v>
      </c>
      <c r="P44" s="67"/>
      <c r="Q44" s="79"/>
      <c r="R44" s="79"/>
      <c r="S44" s="79"/>
      <c r="T44" s="79"/>
      <c r="U44" s="80"/>
      <c r="V44" s="80"/>
      <c r="W44" s="66"/>
      <c r="X44" s="80"/>
      <c r="Y44" s="81"/>
      <c r="Z44" s="81"/>
      <c r="AA44" s="65"/>
    </row>
    <row r="45" spans="1:27" ht="25.35" customHeight="1">
      <c r="A45" s="69">
        <v>29</v>
      </c>
      <c r="B45" s="69" t="s">
        <v>58</v>
      </c>
      <c r="C45" s="74" t="s">
        <v>410</v>
      </c>
      <c r="D45" s="73">
        <v>163.34</v>
      </c>
      <c r="E45" s="72" t="s">
        <v>36</v>
      </c>
      <c r="F45" s="72" t="s">
        <v>36</v>
      </c>
      <c r="G45" s="73">
        <v>27</v>
      </c>
      <c r="H45" s="72">
        <v>2</v>
      </c>
      <c r="I45" s="72">
        <f>G45/H45</f>
        <v>13.5</v>
      </c>
      <c r="J45" s="72">
        <v>2</v>
      </c>
      <c r="K45" s="72">
        <v>0</v>
      </c>
      <c r="L45" s="73">
        <v>163.34</v>
      </c>
      <c r="M45" s="73">
        <v>27</v>
      </c>
      <c r="N45" s="71" t="s">
        <v>60</v>
      </c>
      <c r="O45" s="70" t="s">
        <v>56</v>
      </c>
      <c r="P45" s="67"/>
      <c r="Q45" s="79"/>
      <c r="R45" s="79"/>
      <c r="S45" s="79"/>
      <c r="T45" s="79"/>
      <c r="U45" s="79"/>
      <c r="V45" s="80"/>
      <c r="W45" s="80"/>
      <c r="X45" s="81"/>
      <c r="Y45" s="81"/>
      <c r="Z45" s="66"/>
      <c r="AA45" s="65"/>
    </row>
    <row r="46" spans="1:27" ht="25.35" customHeight="1">
      <c r="A46" s="69">
        <v>30</v>
      </c>
      <c r="B46" s="72" t="s">
        <v>36</v>
      </c>
      <c r="C46" s="60" t="s">
        <v>478</v>
      </c>
      <c r="D46" s="73">
        <v>144.5</v>
      </c>
      <c r="E46" s="72" t="s">
        <v>36</v>
      </c>
      <c r="F46" s="72" t="s">
        <v>36</v>
      </c>
      <c r="G46" s="73">
        <v>73</v>
      </c>
      <c r="H46" s="28">
        <v>6</v>
      </c>
      <c r="I46" s="72">
        <f>G46/H46</f>
        <v>12.166666666666666</v>
      </c>
      <c r="J46" s="72">
        <v>2</v>
      </c>
      <c r="K46" s="72" t="s">
        <v>36</v>
      </c>
      <c r="L46" s="73">
        <v>246699</v>
      </c>
      <c r="M46" s="73">
        <v>51378</v>
      </c>
      <c r="N46" s="71">
        <v>43840</v>
      </c>
      <c r="O46" s="70" t="s">
        <v>43</v>
      </c>
      <c r="P46" s="67"/>
      <c r="Q46" s="79"/>
      <c r="R46" s="79"/>
      <c r="S46" s="79"/>
      <c r="T46" s="79"/>
      <c r="U46" s="80"/>
      <c r="V46" s="80"/>
      <c r="W46" s="81"/>
      <c r="X46" s="80"/>
      <c r="Y46" s="81"/>
      <c r="Z46" s="66"/>
      <c r="AA46" s="66"/>
    </row>
    <row r="47" spans="1:27" ht="25.35" customHeight="1">
      <c r="A47" s="45"/>
      <c r="B47" s="45"/>
      <c r="C47" s="56" t="s">
        <v>90</v>
      </c>
      <c r="D47" s="68">
        <f>SUM(D35:D46)</f>
        <v>210876.71999999997</v>
      </c>
      <c r="E47" s="68">
        <f t="shared" ref="E47:G47" si="4">SUM(E35:E46)</f>
        <v>190311.51</v>
      </c>
      <c r="F47" s="22">
        <f t="shared" ref="F47" si="5">(D47-E47)/E47</f>
        <v>0.10806077887774608</v>
      </c>
      <c r="G47" s="68">
        <f t="shared" si="4"/>
        <v>43142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25.35" customHeight="1">
      <c r="A49" s="69">
        <v>31</v>
      </c>
      <c r="B49" s="82">
        <v>23</v>
      </c>
      <c r="C49" s="74" t="s">
        <v>460</v>
      </c>
      <c r="D49" s="73">
        <v>133.02000000000001</v>
      </c>
      <c r="E49" s="72">
        <v>158</v>
      </c>
      <c r="F49" s="76">
        <f>(D49-E49)/E49</f>
        <v>-0.15810126582278475</v>
      </c>
      <c r="G49" s="73">
        <v>25</v>
      </c>
      <c r="H49" s="72">
        <v>5</v>
      </c>
      <c r="I49" s="72">
        <f t="shared" ref="I49:I54" si="6">G49/H49</f>
        <v>5</v>
      </c>
      <c r="J49" s="72">
        <v>3</v>
      </c>
      <c r="K49" s="72">
        <v>4</v>
      </c>
      <c r="L49" s="73">
        <v>3322</v>
      </c>
      <c r="M49" s="73">
        <v>585</v>
      </c>
      <c r="N49" s="71">
        <v>44414</v>
      </c>
      <c r="O49" s="70" t="s">
        <v>84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  <c r="AA49" s="65"/>
    </row>
    <row r="50" spans="1:27" ht="25.35" customHeight="1">
      <c r="A50" s="69">
        <v>32</v>
      </c>
      <c r="B50" s="69">
        <v>14</v>
      </c>
      <c r="C50" s="74" t="s">
        <v>224</v>
      </c>
      <c r="D50" s="73">
        <v>117.2</v>
      </c>
      <c r="E50" s="72">
        <v>1686.6</v>
      </c>
      <c r="F50" s="76">
        <f>(D50-E50)/E50</f>
        <v>-0.93051108739475863</v>
      </c>
      <c r="G50" s="73">
        <v>24</v>
      </c>
      <c r="H50" s="72">
        <v>6</v>
      </c>
      <c r="I50" s="72">
        <f t="shared" si="6"/>
        <v>4</v>
      </c>
      <c r="J50" s="72">
        <v>3</v>
      </c>
      <c r="K50" s="72">
        <v>3</v>
      </c>
      <c r="L50" s="73">
        <v>7160.7599999999993</v>
      </c>
      <c r="M50" s="73">
        <v>1509</v>
      </c>
      <c r="N50" s="71">
        <v>44421</v>
      </c>
      <c r="O50" s="70" t="s">
        <v>50</v>
      </c>
      <c r="P50" s="11"/>
      <c r="Q50" s="79"/>
      <c r="R50" s="79"/>
      <c r="S50" s="79"/>
      <c r="T50" s="79"/>
      <c r="U50" s="80"/>
      <c r="V50" s="80"/>
      <c r="W50" s="81"/>
      <c r="X50" s="80"/>
      <c r="Y50" s="81"/>
      <c r="Z50" s="66"/>
      <c r="AA50" s="66"/>
    </row>
    <row r="51" spans="1:27" ht="25.35" customHeight="1">
      <c r="A51" s="69">
        <v>33</v>
      </c>
      <c r="B51" s="75" t="s">
        <v>36</v>
      </c>
      <c r="C51" s="60" t="s">
        <v>479</v>
      </c>
      <c r="D51" s="73">
        <v>94</v>
      </c>
      <c r="E51" s="72" t="s">
        <v>36</v>
      </c>
      <c r="F51" s="72" t="s">
        <v>36</v>
      </c>
      <c r="G51" s="73">
        <v>47</v>
      </c>
      <c r="H51" s="28">
        <v>5</v>
      </c>
      <c r="I51" s="72">
        <f t="shared" si="6"/>
        <v>9.4</v>
      </c>
      <c r="J51" s="72">
        <v>2</v>
      </c>
      <c r="K51" s="72" t="s">
        <v>36</v>
      </c>
      <c r="L51" s="73">
        <v>90026</v>
      </c>
      <c r="M51" s="73">
        <v>21055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6"/>
      <c r="Z51" s="67"/>
      <c r="AA51" s="65"/>
    </row>
    <row r="52" spans="1:27" ht="25.35" customHeight="1">
      <c r="A52" s="69">
        <v>34</v>
      </c>
      <c r="B52" s="25">
        <v>26</v>
      </c>
      <c r="C52" s="74" t="s">
        <v>480</v>
      </c>
      <c r="D52" s="73">
        <v>84</v>
      </c>
      <c r="E52" s="72">
        <v>134</v>
      </c>
      <c r="F52" s="76">
        <f>(D52-E52)/E52</f>
        <v>-0.37313432835820898</v>
      </c>
      <c r="G52" s="73">
        <v>42</v>
      </c>
      <c r="H52" s="28">
        <v>6</v>
      </c>
      <c r="I52" s="72">
        <f t="shared" si="6"/>
        <v>7</v>
      </c>
      <c r="J52" s="72">
        <v>2</v>
      </c>
      <c r="K52" s="72" t="s">
        <v>36</v>
      </c>
      <c r="L52" s="73">
        <v>73320.19</v>
      </c>
      <c r="M52" s="73">
        <v>15378</v>
      </c>
      <c r="N52" s="71">
        <v>44092</v>
      </c>
      <c r="O52" s="70" t="s">
        <v>56</v>
      </c>
      <c r="P52" s="67"/>
      <c r="Q52" s="79"/>
      <c r="R52" s="79"/>
      <c r="S52" s="79"/>
      <c r="T52" s="79"/>
      <c r="U52" s="80"/>
      <c r="V52" s="80"/>
      <c r="W52" s="81"/>
      <c r="X52" s="66"/>
      <c r="Y52" s="80"/>
      <c r="Z52" s="81"/>
      <c r="AA52" s="65"/>
    </row>
    <row r="53" spans="1:27" ht="25.35" customHeight="1">
      <c r="A53" s="69">
        <v>35</v>
      </c>
      <c r="B53" s="75" t="s">
        <v>36</v>
      </c>
      <c r="C53" s="30" t="s">
        <v>346</v>
      </c>
      <c r="D53" s="73">
        <v>76</v>
      </c>
      <c r="E53" s="72" t="s">
        <v>36</v>
      </c>
      <c r="F53" s="72" t="s">
        <v>36</v>
      </c>
      <c r="G53" s="73">
        <v>38</v>
      </c>
      <c r="H53" s="28">
        <v>3</v>
      </c>
      <c r="I53" s="72">
        <f t="shared" si="6"/>
        <v>12.666666666666666</v>
      </c>
      <c r="J53" s="72">
        <v>1</v>
      </c>
      <c r="K53" s="72" t="s">
        <v>36</v>
      </c>
      <c r="L53" s="73">
        <v>87635</v>
      </c>
      <c r="M53" s="73">
        <v>18576</v>
      </c>
      <c r="N53" s="71">
        <v>44008</v>
      </c>
      <c r="O53" s="70" t="s">
        <v>39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  <c r="AA53" s="65"/>
    </row>
    <row r="54" spans="1:27" ht="25.35" customHeight="1">
      <c r="A54" s="69">
        <v>36</v>
      </c>
      <c r="B54" s="75" t="s">
        <v>36</v>
      </c>
      <c r="C54" s="74" t="s">
        <v>481</v>
      </c>
      <c r="D54" s="73">
        <v>26</v>
      </c>
      <c r="E54" s="72" t="s">
        <v>36</v>
      </c>
      <c r="F54" s="72" t="s">
        <v>36</v>
      </c>
      <c r="G54" s="73">
        <v>13</v>
      </c>
      <c r="H54" s="72">
        <v>3</v>
      </c>
      <c r="I54" s="72">
        <f t="shared" si="6"/>
        <v>4.333333333333333</v>
      </c>
      <c r="J54" s="72">
        <v>1</v>
      </c>
      <c r="K54" s="72" t="s">
        <v>36</v>
      </c>
      <c r="L54" s="73">
        <v>817296</v>
      </c>
      <c r="M54" s="73">
        <v>154739</v>
      </c>
      <c r="N54" s="71">
        <v>43665</v>
      </c>
      <c r="O54" s="70" t="s">
        <v>43</v>
      </c>
      <c r="P54" s="11"/>
      <c r="Q54" s="79"/>
      <c r="R54" s="79"/>
      <c r="S54" s="79"/>
      <c r="T54" s="79"/>
      <c r="U54" s="80"/>
      <c r="V54" s="80"/>
      <c r="W54" s="81"/>
      <c r="X54" s="80"/>
      <c r="Y54" s="81"/>
      <c r="Z54" s="66"/>
      <c r="AA54" s="65"/>
    </row>
    <row r="55" spans="1:27" ht="25.35" customHeight="1">
      <c r="A55" s="45"/>
      <c r="B55" s="45"/>
      <c r="C55" s="56" t="s">
        <v>236</v>
      </c>
      <c r="D55" s="68">
        <f>SUM(D47:D54)</f>
        <v>211406.93999999997</v>
      </c>
      <c r="E55" s="68">
        <f t="shared" ref="E55:G55" si="7">SUM(E47:E54)</f>
        <v>192290.11000000002</v>
      </c>
      <c r="F55" s="22">
        <f t="shared" ref="F55" si="8">(D55-E55)/E55</f>
        <v>9.9416605461403906E-2</v>
      </c>
      <c r="G55" s="68">
        <f t="shared" si="7"/>
        <v>43331</v>
      </c>
      <c r="H55" s="68"/>
      <c r="I55" s="47"/>
      <c r="J55" s="46"/>
      <c r="K55" s="48"/>
      <c r="L55" s="49"/>
      <c r="M55" s="53"/>
      <c r="N55" s="50"/>
      <c r="O55" s="5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ht="23.1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ht="17.2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70" spans="16:18">
      <c r="P70" s="65"/>
      <c r="Q70" s="65"/>
      <c r="R70" s="67"/>
    </row>
    <row r="73" spans="16:18">
      <c r="P73" s="67"/>
      <c r="Q73" s="65"/>
      <c r="R73" s="65"/>
    </row>
    <row r="77" spans="16:18" ht="12" customHeight="1">
      <c r="P77" s="65"/>
      <c r="Q77" s="65"/>
      <c r="R77" s="65"/>
    </row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4" width="12" style="27" bestFit="1" customWidth="1"/>
    <col min="25" max="25" width="13.6640625" style="27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482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483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472</v>
      </c>
      <c r="E6" s="36" t="s">
        <v>484</v>
      </c>
      <c r="F6" s="108"/>
      <c r="G6" s="36" t="s">
        <v>472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473</v>
      </c>
      <c r="E10" s="90" t="s">
        <v>485</v>
      </c>
      <c r="F10" s="108"/>
      <c r="G10" s="90" t="s">
        <v>473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69" t="s">
        <v>34</v>
      </c>
      <c r="C13" s="74" t="s">
        <v>317</v>
      </c>
      <c r="D13" s="73">
        <v>54102.93</v>
      </c>
      <c r="E13" s="72" t="s">
        <v>36</v>
      </c>
      <c r="F13" s="72" t="s">
        <v>36</v>
      </c>
      <c r="G13" s="73">
        <v>11942</v>
      </c>
      <c r="H13" s="72">
        <v>303</v>
      </c>
      <c r="I13" s="72">
        <f t="shared" ref="I13:I22" si="0">G13/H13</f>
        <v>39.412541254125415</v>
      </c>
      <c r="J13" s="72">
        <v>16</v>
      </c>
      <c r="K13" s="72">
        <v>1</v>
      </c>
      <c r="L13" s="73">
        <v>55042</v>
      </c>
      <c r="M13" s="73">
        <v>12145</v>
      </c>
      <c r="N13" s="71">
        <v>44428</v>
      </c>
      <c r="O13" s="70" t="s">
        <v>39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69">
        <v>1</v>
      </c>
      <c r="C14" s="74" t="s">
        <v>400</v>
      </c>
      <c r="D14" s="73">
        <v>31079.25</v>
      </c>
      <c r="E14" s="72">
        <v>38690.5</v>
      </c>
      <c r="F14" s="76">
        <f>(D14-E14)/E14</f>
        <v>-0.19672141740220467</v>
      </c>
      <c r="G14" s="73">
        <v>4999</v>
      </c>
      <c r="H14" s="72">
        <v>172</v>
      </c>
      <c r="I14" s="72">
        <f t="shared" si="0"/>
        <v>29.063953488372093</v>
      </c>
      <c r="J14" s="72">
        <v>12</v>
      </c>
      <c r="K14" s="72">
        <v>2</v>
      </c>
      <c r="L14" s="73">
        <v>70627</v>
      </c>
      <c r="M14" s="73">
        <v>11080</v>
      </c>
      <c r="N14" s="71">
        <v>44421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1"/>
      <c r="Y14" s="80"/>
      <c r="Z14" s="66"/>
      <c r="AA14" s="66"/>
    </row>
    <row r="15" spans="1:27" ht="25.35" customHeight="1">
      <c r="A15" s="69">
        <v>3</v>
      </c>
      <c r="B15" s="69">
        <v>2</v>
      </c>
      <c r="C15" s="74" t="s">
        <v>395</v>
      </c>
      <c r="D15" s="73">
        <v>14603.61</v>
      </c>
      <c r="E15" s="72">
        <v>26269.63</v>
      </c>
      <c r="F15" s="76">
        <f>(D15-E15)/E15</f>
        <v>-0.444087716500004</v>
      </c>
      <c r="G15" s="73">
        <v>3213</v>
      </c>
      <c r="H15" s="72">
        <v>151</v>
      </c>
      <c r="I15" s="72">
        <f t="shared" si="0"/>
        <v>21.278145695364238</v>
      </c>
      <c r="J15" s="72">
        <v>12</v>
      </c>
      <c r="K15" s="72">
        <v>5</v>
      </c>
      <c r="L15" s="73">
        <v>182741</v>
      </c>
      <c r="M15" s="73">
        <v>39475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66"/>
      <c r="X15" s="81"/>
      <c r="Y15" s="80"/>
      <c r="Z15" s="81"/>
      <c r="AA15" s="65"/>
    </row>
    <row r="16" spans="1:27" ht="25.35" customHeight="1">
      <c r="A16" s="69">
        <v>4</v>
      </c>
      <c r="B16" s="69" t="s">
        <v>34</v>
      </c>
      <c r="C16" s="74" t="s">
        <v>457</v>
      </c>
      <c r="D16" s="73">
        <v>14483.53</v>
      </c>
      <c r="E16" s="72" t="s">
        <v>36</v>
      </c>
      <c r="F16" s="72" t="s">
        <v>36</v>
      </c>
      <c r="G16" s="73">
        <v>2335</v>
      </c>
      <c r="H16" s="72">
        <v>165</v>
      </c>
      <c r="I16" s="72">
        <f t="shared" si="0"/>
        <v>14.151515151515152</v>
      </c>
      <c r="J16" s="72">
        <v>12</v>
      </c>
      <c r="K16" s="72">
        <v>1</v>
      </c>
      <c r="L16" s="73">
        <v>14484</v>
      </c>
      <c r="M16" s="73">
        <v>2335</v>
      </c>
      <c r="N16" s="71">
        <v>44428</v>
      </c>
      <c r="O16" s="70" t="s">
        <v>84</v>
      </c>
      <c r="P16" s="67"/>
      <c r="Q16" s="79"/>
      <c r="R16" s="79"/>
      <c r="S16" s="79"/>
      <c r="T16" s="79"/>
      <c r="U16" s="80"/>
      <c r="V16" s="80"/>
      <c r="W16" s="66"/>
      <c r="X16" s="81"/>
      <c r="Y16" s="80"/>
      <c r="Z16" s="81"/>
      <c r="AA16" s="65"/>
    </row>
    <row r="17" spans="1:27" ht="25.35" customHeight="1">
      <c r="A17" s="69">
        <v>5</v>
      </c>
      <c r="B17" s="69" t="s">
        <v>34</v>
      </c>
      <c r="C17" s="74" t="s">
        <v>469</v>
      </c>
      <c r="D17" s="73">
        <v>12624.43</v>
      </c>
      <c r="E17" s="72" t="s">
        <v>36</v>
      </c>
      <c r="F17" s="72" t="s">
        <v>36</v>
      </c>
      <c r="G17" s="73">
        <v>1910</v>
      </c>
      <c r="H17" s="72">
        <v>204</v>
      </c>
      <c r="I17" s="72">
        <f t="shared" si="0"/>
        <v>9.3627450980392162</v>
      </c>
      <c r="J17" s="72">
        <v>14</v>
      </c>
      <c r="K17" s="72">
        <v>1</v>
      </c>
      <c r="L17" s="73">
        <v>13786.75</v>
      </c>
      <c r="M17" s="73">
        <v>2113</v>
      </c>
      <c r="N17" s="71">
        <v>44428</v>
      </c>
      <c r="O17" s="70" t="s">
        <v>56</v>
      </c>
      <c r="P17" s="67"/>
      <c r="Q17" s="79"/>
      <c r="R17" s="79"/>
      <c r="S17" s="79"/>
      <c r="T17" s="79"/>
      <c r="U17" s="80"/>
      <c r="V17" s="80"/>
      <c r="W17" s="66"/>
      <c r="X17" s="81"/>
      <c r="Y17" s="80"/>
      <c r="Z17" s="81"/>
      <c r="AA17" s="65"/>
    </row>
    <row r="18" spans="1:27" ht="25.35" customHeight="1">
      <c r="A18" s="69">
        <v>6</v>
      </c>
      <c r="B18" s="69">
        <v>5</v>
      </c>
      <c r="C18" s="74" t="s">
        <v>455</v>
      </c>
      <c r="D18" s="73">
        <v>12442.12</v>
      </c>
      <c r="E18" s="72">
        <v>16944.009999999998</v>
      </c>
      <c r="F18" s="76">
        <f>(D18-E18)/E18</f>
        <v>-0.26569212364723571</v>
      </c>
      <c r="G18" s="73">
        <v>1981</v>
      </c>
      <c r="H18" s="72">
        <v>94</v>
      </c>
      <c r="I18" s="72">
        <f t="shared" si="0"/>
        <v>21.074468085106382</v>
      </c>
      <c r="J18" s="72">
        <v>10</v>
      </c>
      <c r="K18" s="72">
        <v>3</v>
      </c>
      <c r="L18" s="73">
        <v>83025.11</v>
      </c>
      <c r="M18" s="73">
        <v>12470</v>
      </c>
      <c r="N18" s="71">
        <v>44414</v>
      </c>
      <c r="O18" s="70" t="s">
        <v>56</v>
      </c>
      <c r="P18" s="67"/>
      <c r="Q18" s="79"/>
      <c r="R18" s="79"/>
      <c r="S18" s="79"/>
      <c r="T18" s="79"/>
      <c r="U18" s="80"/>
      <c r="V18" s="80"/>
      <c r="W18" s="66"/>
      <c r="X18" s="81"/>
      <c r="Y18" s="80"/>
      <c r="Z18" s="81"/>
      <c r="AA18" s="65"/>
    </row>
    <row r="19" spans="1:27" ht="25.35" customHeight="1">
      <c r="A19" s="69">
        <v>7</v>
      </c>
      <c r="B19" s="69">
        <v>4</v>
      </c>
      <c r="C19" s="74" t="s">
        <v>401</v>
      </c>
      <c r="D19" s="73">
        <v>11882.039999999997</v>
      </c>
      <c r="E19" s="72">
        <v>17688.389999999996</v>
      </c>
      <c r="F19" s="76">
        <f>(D19-E19)/E19</f>
        <v>-0.32825768766970875</v>
      </c>
      <c r="G19" s="73">
        <v>1961</v>
      </c>
      <c r="H19" s="72">
        <v>175</v>
      </c>
      <c r="I19" s="72">
        <f t="shared" si="0"/>
        <v>11.205714285714286</v>
      </c>
      <c r="J19" s="72">
        <v>11</v>
      </c>
      <c r="K19" s="72">
        <v>4</v>
      </c>
      <c r="L19" s="73">
        <v>162479.14999999997</v>
      </c>
      <c r="M19" s="73">
        <v>25617</v>
      </c>
      <c r="N19" s="71">
        <v>44407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80"/>
      <c r="Y19" s="66"/>
      <c r="Z19" s="81"/>
      <c r="AA19" s="65"/>
    </row>
    <row r="20" spans="1:27" ht="25.35" customHeight="1">
      <c r="A20" s="69">
        <v>8</v>
      </c>
      <c r="B20" s="69">
        <v>6</v>
      </c>
      <c r="C20" s="74" t="s">
        <v>403</v>
      </c>
      <c r="D20" s="73">
        <v>8834.7799999999988</v>
      </c>
      <c r="E20" s="72">
        <v>15696.759999999997</v>
      </c>
      <c r="F20" s="76">
        <f>(D20-E20)/E20</f>
        <v>-0.43715900606239755</v>
      </c>
      <c r="G20" s="73">
        <v>1644</v>
      </c>
      <c r="H20" s="72">
        <v>100</v>
      </c>
      <c r="I20" s="72">
        <f t="shared" si="0"/>
        <v>16.440000000000001</v>
      </c>
      <c r="J20" s="72">
        <v>10</v>
      </c>
      <c r="K20" s="72">
        <v>2</v>
      </c>
      <c r="L20" s="73">
        <v>24531.539999999997</v>
      </c>
      <c r="M20" s="73">
        <v>4431</v>
      </c>
      <c r="N20" s="71">
        <v>44421</v>
      </c>
      <c r="O20" s="70" t="s">
        <v>404</v>
      </c>
      <c r="P20" s="67"/>
      <c r="Q20" s="79"/>
      <c r="R20" s="79"/>
      <c r="S20" s="79"/>
      <c r="T20" s="79"/>
      <c r="U20" s="80"/>
      <c r="V20" s="80"/>
      <c r="W20" s="81"/>
      <c r="X20" s="80"/>
      <c r="Y20" s="66"/>
      <c r="Z20" s="81"/>
      <c r="AA20" s="65"/>
    </row>
    <row r="21" spans="1:27" ht="25.35" customHeight="1">
      <c r="A21" s="69">
        <v>9</v>
      </c>
      <c r="B21" s="69" t="s">
        <v>34</v>
      </c>
      <c r="C21" s="74" t="s">
        <v>430</v>
      </c>
      <c r="D21" s="73">
        <v>8804.2199999999993</v>
      </c>
      <c r="E21" s="72" t="s">
        <v>36</v>
      </c>
      <c r="F21" s="72" t="s">
        <v>36</v>
      </c>
      <c r="G21" s="73">
        <v>1497</v>
      </c>
      <c r="H21" s="72">
        <v>157</v>
      </c>
      <c r="I21" s="72">
        <f t="shared" si="0"/>
        <v>9.5350318471337587</v>
      </c>
      <c r="J21" s="72">
        <v>17</v>
      </c>
      <c r="K21" s="72">
        <v>1</v>
      </c>
      <c r="L21" s="73">
        <v>8804.2199999999993</v>
      </c>
      <c r="M21" s="73">
        <v>1497</v>
      </c>
      <c r="N21" s="71">
        <v>44428</v>
      </c>
      <c r="O21" s="70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69">
        <v>7</v>
      </c>
      <c r="C22" s="74" t="s">
        <v>437</v>
      </c>
      <c r="D22" s="73">
        <v>7326.23</v>
      </c>
      <c r="E22" s="72">
        <v>9348.8700000000008</v>
      </c>
      <c r="F22" s="76">
        <f>(D22-E22)/E22</f>
        <v>-0.21635128095695</v>
      </c>
      <c r="G22" s="73">
        <v>1595</v>
      </c>
      <c r="H22" s="72">
        <v>75</v>
      </c>
      <c r="I22" s="72">
        <f t="shared" si="0"/>
        <v>21.266666666666666</v>
      </c>
      <c r="J22" s="72">
        <v>8</v>
      </c>
      <c r="K22" s="72">
        <v>6</v>
      </c>
      <c r="L22" s="73">
        <v>145794.74</v>
      </c>
      <c r="M22" s="73">
        <v>30017</v>
      </c>
      <c r="N22" s="71">
        <v>44393</v>
      </c>
      <c r="O22" s="70" t="s">
        <v>56</v>
      </c>
      <c r="P22" s="67"/>
      <c r="Q22" s="79"/>
      <c r="R22" s="79"/>
      <c r="S22" s="79"/>
      <c r="T22" s="79"/>
      <c r="U22" s="80"/>
      <c r="V22" s="80"/>
      <c r="W22" s="81"/>
      <c r="X22" s="80"/>
      <c r="Y22" s="66"/>
      <c r="Z22" s="81"/>
      <c r="AA22" s="65"/>
    </row>
    <row r="23" spans="1:27" ht="25.35" customHeight="1">
      <c r="A23" s="45"/>
      <c r="B23" s="45"/>
      <c r="C23" s="56" t="s">
        <v>52</v>
      </c>
      <c r="D23" s="68">
        <f>SUM(D13:D22)</f>
        <v>176183.14</v>
      </c>
      <c r="E23" s="68">
        <f t="shared" ref="E23:G23" si="1">SUM(E13:E22)</f>
        <v>124638.15999999999</v>
      </c>
      <c r="F23" s="22">
        <f>(D23-E23)/E23</f>
        <v>0.41355697163693711</v>
      </c>
      <c r="G23" s="68">
        <f t="shared" si="1"/>
        <v>33077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69">
        <v>3</v>
      </c>
      <c r="C25" s="74" t="s">
        <v>474</v>
      </c>
      <c r="D25" s="73">
        <v>6739.38</v>
      </c>
      <c r="E25" s="72">
        <v>22493.89</v>
      </c>
      <c r="F25" s="76">
        <f t="shared" ref="F25:F32" si="2">(D25-E25)/E25</f>
        <v>-0.70039063941363622</v>
      </c>
      <c r="G25" s="73">
        <v>1049</v>
      </c>
      <c r="H25" s="72">
        <v>81</v>
      </c>
      <c r="I25" s="72">
        <f t="shared" ref="I25:I34" si="3">G25/H25</f>
        <v>12.950617283950617</v>
      </c>
      <c r="J25" s="72">
        <v>9</v>
      </c>
      <c r="K25" s="72">
        <v>2</v>
      </c>
      <c r="L25" s="73">
        <v>29233.27</v>
      </c>
      <c r="M25" s="73">
        <v>4403</v>
      </c>
      <c r="N25" s="71">
        <v>44421</v>
      </c>
      <c r="O25" s="70" t="s">
        <v>142</v>
      </c>
      <c r="P25" s="67"/>
      <c r="Q25" s="79"/>
      <c r="R25" s="79"/>
      <c r="S25" s="79"/>
      <c r="T25" s="79"/>
      <c r="U25" s="80"/>
      <c r="V25" s="80"/>
      <c r="W25" s="81"/>
      <c r="X25" s="80"/>
      <c r="Y25" s="66"/>
      <c r="Z25" s="81"/>
      <c r="AA25" s="65"/>
    </row>
    <row r="26" spans="1:27" ht="25.35" customHeight="1">
      <c r="A26" s="69">
        <v>12</v>
      </c>
      <c r="B26" s="69">
        <v>8</v>
      </c>
      <c r="C26" s="74" t="s">
        <v>87</v>
      </c>
      <c r="D26" s="73">
        <v>2211.38</v>
      </c>
      <c r="E26" s="72">
        <v>8151.94</v>
      </c>
      <c r="F26" s="76">
        <f t="shared" si="2"/>
        <v>-0.72872960301474243</v>
      </c>
      <c r="G26" s="73">
        <v>517</v>
      </c>
      <c r="H26" s="72">
        <v>70</v>
      </c>
      <c r="I26" s="72">
        <f t="shared" si="3"/>
        <v>7.3857142857142861</v>
      </c>
      <c r="J26" s="72">
        <v>9</v>
      </c>
      <c r="K26" s="72">
        <v>3</v>
      </c>
      <c r="L26" s="73">
        <v>25024.91</v>
      </c>
      <c r="M26" s="73">
        <v>5936</v>
      </c>
      <c r="N26" s="71">
        <v>44414</v>
      </c>
      <c r="O26" s="70" t="s">
        <v>41</v>
      </c>
      <c r="P26" s="67"/>
      <c r="Q26" s="79"/>
      <c r="R26" s="79"/>
      <c r="S26" s="79"/>
      <c r="T26" s="79"/>
      <c r="U26" s="80"/>
      <c r="V26" s="80"/>
      <c r="W26" s="81"/>
      <c r="X26" s="80"/>
      <c r="Y26" s="81"/>
      <c r="Z26" s="66"/>
      <c r="AA26" s="66"/>
    </row>
    <row r="27" spans="1:27" ht="25.35" customHeight="1">
      <c r="A27" s="69">
        <v>13</v>
      </c>
      <c r="B27" s="69">
        <v>11</v>
      </c>
      <c r="C27" s="74" t="s">
        <v>420</v>
      </c>
      <c r="D27" s="73">
        <v>1955.06</v>
      </c>
      <c r="E27" s="72">
        <v>4849.3599999999997</v>
      </c>
      <c r="F27" s="76">
        <f t="shared" si="2"/>
        <v>-0.59684164508306248</v>
      </c>
      <c r="G27" s="73">
        <v>299</v>
      </c>
      <c r="H27" s="72">
        <v>7</v>
      </c>
      <c r="I27" s="72">
        <f t="shared" si="3"/>
        <v>42.714285714285715</v>
      </c>
      <c r="J27" s="72">
        <v>1</v>
      </c>
      <c r="K27" s="72">
        <v>6</v>
      </c>
      <c r="L27" s="73">
        <v>79094.429999999993</v>
      </c>
      <c r="M27" s="73">
        <v>12671</v>
      </c>
      <c r="N27" s="71">
        <v>44393</v>
      </c>
      <c r="O27" s="58" t="s">
        <v>142</v>
      </c>
      <c r="P27" s="67"/>
      <c r="Q27" s="79"/>
      <c r="R27" s="79"/>
      <c r="S27" s="79"/>
      <c r="T27" s="79"/>
      <c r="U27" s="80"/>
      <c r="V27" s="80"/>
      <c r="W27" s="81"/>
      <c r="X27" s="66"/>
      <c r="Y27" s="80"/>
      <c r="Z27" s="81"/>
      <c r="AA27" s="65"/>
    </row>
    <row r="28" spans="1:27" ht="25.35" customHeight="1">
      <c r="A28" s="69">
        <v>14</v>
      </c>
      <c r="B28" s="82">
        <v>9</v>
      </c>
      <c r="C28" s="29" t="s">
        <v>224</v>
      </c>
      <c r="D28" s="73">
        <v>1686.6</v>
      </c>
      <c r="E28" s="72">
        <v>5356.96</v>
      </c>
      <c r="F28" s="76">
        <f t="shared" si="2"/>
        <v>-0.6851572533675816</v>
      </c>
      <c r="G28" s="73">
        <v>350</v>
      </c>
      <c r="H28" s="72">
        <v>15</v>
      </c>
      <c r="I28" s="72">
        <f t="shared" si="3"/>
        <v>23.333333333333332</v>
      </c>
      <c r="J28" s="72">
        <v>6</v>
      </c>
      <c r="K28" s="72">
        <v>2</v>
      </c>
      <c r="L28" s="73">
        <v>7043.5599999999995</v>
      </c>
      <c r="M28" s="73">
        <v>1485</v>
      </c>
      <c r="N28" s="71">
        <v>44421</v>
      </c>
      <c r="O28" s="70" t="s">
        <v>50</v>
      </c>
      <c r="P28" s="67"/>
      <c r="Q28" s="65"/>
      <c r="R28" s="59"/>
      <c r="S28" s="65"/>
      <c r="T28" s="67"/>
      <c r="U28" s="66"/>
      <c r="V28" s="66"/>
      <c r="W28" s="67"/>
      <c r="X28" s="66"/>
      <c r="Y28" s="66"/>
      <c r="Z28" s="66"/>
      <c r="AA28" s="65"/>
    </row>
    <row r="29" spans="1:27" ht="25.35" customHeight="1">
      <c r="A29" s="69">
        <v>15</v>
      </c>
      <c r="B29" s="82">
        <v>10</v>
      </c>
      <c r="C29" s="74" t="s">
        <v>468</v>
      </c>
      <c r="D29" s="73">
        <v>1409.38</v>
      </c>
      <c r="E29" s="72">
        <v>4960.95</v>
      </c>
      <c r="F29" s="76">
        <f t="shared" si="2"/>
        <v>-0.71590521976637533</v>
      </c>
      <c r="G29" s="73">
        <v>277</v>
      </c>
      <c r="H29" s="72">
        <v>16</v>
      </c>
      <c r="I29" s="72">
        <f t="shared" si="3"/>
        <v>17.3125</v>
      </c>
      <c r="J29" s="72">
        <v>3</v>
      </c>
      <c r="K29" s="72">
        <v>4</v>
      </c>
      <c r="L29" s="73">
        <v>42842</v>
      </c>
      <c r="M29" s="73">
        <v>7631</v>
      </c>
      <c r="N29" s="71">
        <v>44407</v>
      </c>
      <c r="O29" s="58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  <c r="AA29" s="65"/>
    </row>
    <row r="30" spans="1:27" ht="25.35" customHeight="1">
      <c r="A30" s="69">
        <v>16</v>
      </c>
      <c r="B30" s="69">
        <v>13</v>
      </c>
      <c r="C30" s="74" t="s">
        <v>456</v>
      </c>
      <c r="D30" s="73">
        <v>1310.29</v>
      </c>
      <c r="E30" s="72">
        <v>1424.8</v>
      </c>
      <c r="F30" s="76">
        <f t="shared" si="2"/>
        <v>-8.0369174620999434E-2</v>
      </c>
      <c r="G30" s="73">
        <v>288</v>
      </c>
      <c r="H30" s="72">
        <v>14</v>
      </c>
      <c r="I30" s="72">
        <f t="shared" si="3"/>
        <v>20.571428571428573</v>
      </c>
      <c r="J30" s="72">
        <v>1</v>
      </c>
      <c r="K30" s="72">
        <v>8</v>
      </c>
      <c r="L30" s="73">
        <v>47318</v>
      </c>
      <c r="M30" s="73">
        <v>10423</v>
      </c>
      <c r="N30" s="71">
        <v>44379</v>
      </c>
      <c r="O30" s="70" t="s">
        <v>37</v>
      </c>
      <c r="P30" s="67"/>
      <c r="Q30" s="79"/>
      <c r="R30" s="79"/>
      <c r="S30" s="79"/>
      <c r="T30" s="79"/>
      <c r="U30" s="80"/>
      <c r="V30" s="80"/>
      <c r="W30" s="81"/>
      <c r="X30" s="66"/>
      <c r="Y30" s="80"/>
      <c r="Z30" s="81"/>
      <c r="AA30" s="65"/>
    </row>
    <row r="31" spans="1:27" ht="25.35" customHeight="1">
      <c r="A31" s="69">
        <v>17</v>
      </c>
      <c r="B31" s="69">
        <v>12</v>
      </c>
      <c r="C31" s="74" t="s">
        <v>486</v>
      </c>
      <c r="D31" s="73">
        <v>628.58000000000004</v>
      </c>
      <c r="E31" s="72">
        <v>3538.53</v>
      </c>
      <c r="F31" s="76">
        <f t="shared" si="2"/>
        <v>-0.82236126301034618</v>
      </c>
      <c r="G31" s="73">
        <v>94</v>
      </c>
      <c r="H31" s="72">
        <v>3</v>
      </c>
      <c r="I31" s="72">
        <f t="shared" si="3"/>
        <v>31.333333333333332</v>
      </c>
      <c r="J31" s="72">
        <v>1</v>
      </c>
      <c r="K31" s="72">
        <v>9</v>
      </c>
      <c r="L31" s="73">
        <v>216993</v>
      </c>
      <c r="M31" s="73">
        <v>34411</v>
      </c>
      <c r="N31" s="71">
        <v>44372</v>
      </c>
      <c r="O31" s="70" t="s">
        <v>37</v>
      </c>
      <c r="P31" s="67"/>
      <c r="Q31" s="79"/>
      <c r="R31" s="79"/>
      <c r="S31" s="79"/>
      <c r="T31" s="79"/>
      <c r="U31" s="80"/>
      <c r="V31" s="80"/>
      <c r="W31" s="81"/>
      <c r="X31" s="66"/>
      <c r="Y31" s="80"/>
      <c r="Z31" s="81"/>
      <c r="AA31" s="65"/>
    </row>
    <row r="32" spans="1:27" ht="25.35" customHeight="1">
      <c r="A32" s="69">
        <v>18</v>
      </c>
      <c r="B32" s="69">
        <v>21</v>
      </c>
      <c r="C32" s="74" t="s">
        <v>487</v>
      </c>
      <c r="D32" s="73">
        <v>409.19</v>
      </c>
      <c r="E32" s="72">
        <v>466.4</v>
      </c>
      <c r="F32" s="76">
        <f t="shared" si="2"/>
        <v>-0.12266295025728985</v>
      </c>
      <c r="G32" s="73">
        <v>61</v>
      </c>
      <c r="H32" s="72">
        <v>3</v>
      </c>
      <c r="I32" s="72">
        <f t="shared" si="3"/>
        <v>20.333333333333332</v>
      </c>
      <c r="J32" s="72">
        <v>1</v>
      </c>
      <c r="K32" s="72">
        <v>12</v>
      </c>
      <c r="L32" s="73">
        <v>110210.48</v>
      </c>
      <c r="M32" s="73">
        <v>17595</v>
      </c>
      <c r="N32" s="71">
        <v>44351</v>
      </c>
      <c r="O32" s="70" t="s">
        <v>56</v>
      </c>
      <c r="P32" s="67"/>
      <c r="Q32" s="79"/>
      <c r="R32" s="79"/>
      <c r="S32" s="79"/>
      <c r="T32" s="79"/>
      <c r="U32" s="79"/>
      <c r="V32" s="80"/>
      <c r="W32" s="81"/>
      <c r="X32" s="81"/>
      <c r="Y32" s="66"/>
      <c r="Z32" s="80"/>
      <c r="AA32" s="65"/>
    </row>
    <row r="33" spans="1:27" ht="25.35" customHeight="1">
      <c r="A33" s="69">
        <v>19</v>
      </c>
      <c r="B33" s="75" t="s">
        <v>36</v>
      </c>
      <c r="C33" s="60" t="s">
        <v>328</v>
      </c>
      <c r="D33" s="73">
        <v>399.5</v>
      </c>
      <c r="E33" s="72" t="s">
        <v>36</v>
      </c>
      <c r="F33" s="72" t="s">
        <v>36</v>
      </c>
      <c r="G33" s="73">
        <v>207</v>
      </c>
      <c r="H33" s="72">
        <v>14</v>
      </c>
      <c r="I33" s="72">
        <f t="shared" si="3"/>
        <v>14.785714285714286</v>
      </c>
      <c r="J33" s="72">
        <v>4</v>
      </c>
      <c r="K33" s="72" t="s">
        <v>36</v>
      </c>
      <c r="L33" s="73">
        <v>68039.360000000001</v>
      </c>
      <c r="M33" s="73">
        <v>15016</v>
      </c>
      <c r="N33" s="71">
        <v>44113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0"/>
      <c r="Z33" s="81"/>
      <c r="AA33" s="65"/>
    </row>
    <row r="34" spans="1:27" ht="25.35" customHeight="1">
      <c r="A34" s="69">
        <v>20</v>
      </c>
      <c r="B34" s="69">
        <v>20</v>
      </c>
      <c r="C34" s="74" t="s">
        <v>331</v>
      </c>
      <c r="D34" s="73">
        <v>343.94</v>
      </c>
      <c r="E34" s="72">
        <v>571.5</v>
      </c>
      <c r="F34" s="76">
        <f>(D34-E34)/E34</f>
        <v>-0.39818022747156606</v>
      </c>
      <c r="G34" s="73">
        <v>76</v>
      </c>
      <c r="H34" s="72">
        <v>8</v>
      </c>
      <c r="I34" s="72">
        <f t="shared" si="3"/>
        <v>9.5</v>
      </c>
      <c r="J34" s="72">
        <v>1</v>
      </c>
      <c r="K34" s="72">
        <v>12</v>
      </c>
      <c r="L34" s="73">
        <v>82879</v>
      </c>
      <c r="M34" s="73">
        <v>18443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  <c r="AA34" s="65"/>
    </row>
    <row r="35" spans="1:27" ht="25.35" customHeight="1">
      <c r="A35" s="45"/>
      <c r="B35" s="45"/>
      <c r="C35" s="56" t="s">
        <v>66</v>
      </c>
      <c r="D35" s="68">
        <f>SUM(D22:D34)</f>
        <v>200602.67000000004</v>
      </c>
      <c r="E35" s="68">
        <f t="shared" ref="E35:G35" si="4">SUM(E22:E34)</f>
        <v>185801.35999999996</v>
      </c>
      <c r="F35" s="22">
        <f>(D35-E35)/E35</f>
        <v>7.9662011085387577E-2</v>
      </c>
      <c r="G35" s="68">
        <f t="shared" si="4"/>
        <v>37890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2">
        <v>16</v>
      </c>
      <c r="C37" s="74" t="s">
        <v>488</v>
      </c>
      <c r="D37" s="73">
        <v>331.3</v>
      </c>
      <c r="E37" s="72">
        <v>949.59</v>
      </c>
      <c r="F37" s="76">
        <f>(D37-E37)/E37</f>
        <v>-0.65111258543160722</v>
      </c>
      <c r="G37" s="73">
        <v>49</v>
      </c>
      <c r="H37" s="72">
        <v>2</v>
      </c>
      <c r="I37" s="72">
        <f>G37/H37</f>
        <v>24.5</v>
      </c>
      <c r="J37" s="72">
        <v>1</v>
      </c>
      <c r="K37" s="72">
        <v>5</v>
      </c>
      <c r="L37" s="73">
        <v>31105</v>
      </c>
      <c r="M37" s="73">
        <v>5159</v>
      </c>
      <c r="N37" s="71">
        <v>44400</v>
      </c>
      <c r="O37" s="70" t="s">
        <v>37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  <c r="AA37" s="65"/>
    </row>
    <row r="38" spans="1:27" ht="25.35" customHeight="1">
      <c r="A38" s="69">
        <v>22</v>
      </c>
      <c r="B38" s="69">
        <v>18</v>
      </c>
      <c r="C38" s="74" t="s">
        <v>489</v>
      </c>
      <c r="D38" s="73">
        <v>266.39999999999998</v>
      </c>
      <c r="E38" s="72">
        <v>823.7</v>
      </c>
      <c r="F38" s="76">
        <f>(D38-E38)/E38</f>
        <v>-0.67658127959208458</v>
      </c>
      <c r="G38" s="73">
        <v>40</v>
      </c>
      <c r="H38" s="72">
        <v>2</v>
      </c>
      <c r="I38" s="72">
        <f>G38/H38</f>
        <v>20</v>
      </c>
      <c r="J38" s="72">
        <v>1</v>
      </c>
      <c r="K38" s="72">
        <v>7</v>
      </c>
      <c r="L38" s="73">
        <v>88992</v>
      </c>
      <c r="M38" s="73">
        <v>13940</v>
      </c>
      <c r="N38" s="71">
        <v>44386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66"/>
      <c r="Y38" s="81"/>
      <c r="Z38" s="81"/>
      <c r="AA38" s="65"/>
    </row>
    <row r="39" spans="1:27" ht="25.35" customHeight="1">
      <c r="A39" s="69">
        <v>23</v>
      </c>
      <c r="B39" s="82">
        <v>22</v>
      </c>
      <c r="C39" s="74" t="s">
        <v>460</v>
      </c>
      <c r="D39" s="73">
        <v>158</v>
      </c>
      <c r="E39" s="72">
        <v>406.39</v>
      </c>
      <c r="F39" s="76">
        <f>(D39-E39)/E39</f>
        <v>-0.61121090578016191</v>
      </c>
      <c r="G39" s="73">
        <v>29</v>
      </c>
      <c r="H39" s="72">
        <v>7</v>
      </c>
      <c r="I39" s="72">
        <f>G39/H39</f>
        <v>4.1428571428571432</v>
      </c>
      <c r="J39" s="72">
        <v>2</v>
      </c>
      <c r="K39" s="72">
        <v>3</v>
      </c>
      <c r="L39" s="73">
        <v>3189</v>
      </c>
      <c r="M39" s="73">
        <v>560</v>
      </c>
      <c r="N39" s="71">
        <v>44414</v>
      </c>
      <c r="O39" s="70" t="s">
        <v>84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  <c r="AA39" s="65"/>
    </row>
    <row r="40" spans="1:27" ht="25.35" customHeight="1">
      <c r="A40" s="69">
        <v>24</v>
      </c>
      <c r="B40" s="69">
        <v>30</v>
      </c>
      <c r="C40" s="60" t="s">
        <v>305</v>
      </c>
      <c r="D40" s="73">
        <v>154.5</v>
      </c>
      <c r="E40" s="73">
        <v>100</v>
      </c>
      <c r="F40" s="76">
        <f>(D40-E40)/E40</f>
        <v>0.54500000000000004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5972.42</v>
      </c>
      <c r="M40" s="73">
        <v>1202</v>
      </c>
      <c r="N40" s="71">
        <v>44330</v>
      </c>
      <c r="O40" s="70" t="s">
        <v>82</v>
      </c>
      <c r="P40" s="11"/>
      <c r="Q40" s="79"/>
      <c r="R40" s="79"/>
      <c r="S40" s="79"/>
      <c r="T40" s="79"/>
      <c r="U40" s="80"/>
      <c r="V40" s="80"/>
      <c r="W40" s="81"/>
      <c r="X40" s="81"/>
      <c r="Y40" s="80"/>
      <c r="Z40" s="66"/>
      <c r="AA40" s="66"/>
    </row>
    <row r="41" spans="1:27" ht="25.35" customHeight="1">
      <c r="A41" s="69">
        <v>25</v>
      </c>
      <c r="B41" s="69">
        <v>25</v>
      </c>
      <c r="C41" s="74" t="s">
        <v>449</v>
      </c>
      <c r="D41" s="73">
        <v>144</v>
      </c>
      <c r="E41" s="72">
        <v>337.8</v>
      </c>
      <c r="F41" s="76">
        <f>(D41-E41)/E41</f>
        <v>-0.57371225577264651</v>
      </c>
      <c r="G41" s="73">
        <v>31</v>
      </c>
      <c r="H41" s="72" t="s">
        <v>36</v>
      </c>
      <c r="I41" s="72" t="s">
        <v>36</v>
      </c>
      <c r="J41" s="72">
        <v>4</v>
      </c>
      <c r="K41" s="72">
        <v>2</v>
      </c>
      <c r="L41" s="73">
        <v>481.8</v>
      </c>
      <c r="M41" s="73">
        <v>104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  <c r="AA41" s="65"/>
    </row>
    <row r="42" spans="1:27" ht="25.35" customHeight="1">
      <c r="A42" s="69">
        <v>26</v>
      </c>
      <c r="B42" s="75" t="s">
        <v>36</v>
      </c>
      <c r="C42" s="74" t="s">
        <v>480</v>
      </c>
      <c r="D42" s="73">
        <v>134</v>
      </c>
      <c r="E42" s="72" t="s">
        <v>36</v>
      </c>
      <c r="F42" s="72" t="s">
        <v>36</v>
      </c>
      <c r="G42" s="73">
        <v>69</v>
      </c>
      <c r="H42" s="28">
        <v>6</v>
      </c>
      <c r="I42" s="72">
        <f>G42/H42</f>
        <v>11.5</v>
      </c>
      <c r="J42" s="72">
        <v>2</v>
      </c>
      <c r="K42" s="72" t="s">
        <v>36</v>
      </c>
      <c r="L42" s="73">
        <v>73236.19</v>
      </c>
      <c r="M42" s="73">
        <v>15336</v>
      </c>
      <c r="N42" s="71">
        <v>44092</v>
      </c>
      <c r="O42" s="70" t="s">
        <v>56</v>
      </c>
      <c r="P42" s="67"/>
      <c r="Q42" s="79"/>
      <c r="R42" s="79"/>
      <c r="S42" s="79"/>
      <c r="T42" s="79"/>
      <c r="U42" s="80"/>
      <c r="V42" s="80"/>
      <c r="W42" s="81"/>
      <c r="X42" s="80"/>
      <c r="Y42" s="66"/>
      <c r="Z42" s="81"/>
      <c r="AA42" s="65"/>
    </row>
    <row r="43" spans="1:27" ht="25.35" customHeight="1">
      <c r="A43" s="69">
        <v>27</v>
      </c>
      <c r="B43" s="69">
        <v>19</v>
      </c>
      <c r="C43" s="29" t="s">
        <v>429</v>
      </c>
      <c r="D43" s="73">
        <v>130</v>
      </c>
      <c r="E43" s="72">
        <v>580.79999999999995</v>
      </c>
      <c r="F43" s="76">
        <f>(D43-E43)/E43</f>
        <v>-0.77617079889807161</v>
      </c>
      <c r="G43" s="73">
        <v>28</v>
      </c>
      <c r="H43" s="72" t="s">
        <v>36</v>
      </c>
      <c r="I43" s="72" t="s">
        <v>36</v>
      </c>
      <c r="J43" s="72">
        <v>2</v>
      </c>
      <c r="K43" s="72">
        <v>3</v>
      </c>
      <c r="L43" s="73">
        <v>1735.61</v>
      </c>
      <c r="M43" s="73">
        <v>336</v>
      </c>
      <c r="N43" s="71">
        <v>44414</v>
      </c>
      <c r="O43" s="70" t="s">
        <v>296</v>
      </c>
      <c r="P43" s="67"/>
      <c r="Q43" s="65"/>
      <c r="R43" s="59"/>
      <c r="S43" s="65"/>
      <c r="T43" s="67"/>
      <c r="U43" s="66"/>
      <c r="V43" s="66"/>
      <c r="W43" s="66"/>
      <c r="X43" s="67"/>
      <c r="Y43" s="66"/>
      <c r="Z43" s="66"/>
      <c r="AA43" s="65"/>
    </row>
    <row r="44" spans="1:27" ht="25.35" customHeight="1">
      <c r="A44" s="69">
        <v>28</v>
      </c>
      <c r="B44" s="75" t="s">
        <v>36</v>
      </c>
      <c r="C44" s="31" t="s">
        <v>477</v>
      </c>
      <c r="D44" s="73">
        <v>74.38</v>
      </c>
      <c r="E44" s="72" t="s">
        <v>36</v>
      </c>
      <c r="F44" s="76" t="e">
        <f t="shared" ref="F44:F50" si="5">(D44-E44)/E44</f>
        <v>#VALUE!</v>
      </c>
      <c r="G44" s="73">
        <v>14</v>
      </c>
      <c r="H44" s="28">
        <v>1</v>
      </c>
      <c r="I44" s="72">
        <f>G44/H44</f>
        <v>14</v>
      </c>
      <c r="J44" s="72">
        <v>1</v>
      </c>
      <c r="K44" s="72" t="s">
        <v>36</v>
      </c>
      <c r="L44" s="73">
        <v>43271</v>
      </c>
      <c r="M44" s="73">
        <v>9418</v>
      </c>
      <c r="N44" s="71">
        <v>44316</v>
      </c>
      <c r="O44" s="70" t="s">
        <v>43</v>
      </c>
      <c r="P44" s="11"/>
      <c r="Q44" s="79"/>
      <c r="R44" s="79"/>
      <c r="S44" s="79"/>
      <c r="T44" s="79"/>
      <c r="U44" s="80"/>
      <c r="V44" s="80"/>
      <c r="W44" s="81"/>
      <c r="X44" s="81"/>
      <c r="Y44" s="80"/>
      <c r="Z44" s="66"/>
      <c r="AA44" s="65"/>
    </row>
    <row r="45" spans="1:27" ht="25.35" customHeight="1">
      <c r="A45" s="69">
        <v>29</v>
      </c>
      <c r="B45" s="75" t="s">
        <v>36</v>
      </c>
      <c r="C45" s="74" t="s">
        <v>467</v>
      </c>
      <c r="D45" s="73">
        <v>65</v>
      </c>
      <c r="E45" s="72" t="s">
        <v>36</v>
      </c>
      <c r="F45" s="76" t="e">
        <f t="shared" si="5"/>
        <v>#VALUE!</v>
      </c>
      <c r="G45" s="73">
        <v>22</v>
      </c>
      <c r="H45" s="72">
        <v>3</v>
      </c>
      <c r="I45" s="72">
        <f>G45/H45</f>
        <v>7.333333333333333</v>
      </c>
      <c r="J45" s="72">
        <v>2</v>
      </c>
      <c r="K45" s="72" t="s">
        <v>36</v>
      </c>
      <c r="L45" s="73">
        <v>14714.43</v>
      </c>
      <c r="M45" s="73">
        <v>2560</v>
      </c>
      <c r="N45" s="71">
        <v>44379</v>
      </c>
      <c r="O45" s="70" t="s">
        <v>120</v>
      </c>
      <c r="P45" s="67"/>
      <c r="Q45" s="79"/>
      <c r="R45" s="79"/>
      <c r="S45" s="79"/>
      <c r="T45" s="79"/>
      <c r="U45" s="80"/>
      <c r="V45" s="80"/>
      <c r="W45" s="81"/>
      <c r="X45" s="80"/>
      <c r="Y45" s="81"/>
      <c r="Z45" s="66"/>
      <c r="AA45" s="66"/>
    </row>
    <row r="46" spans="1:27" ht="25.35" customHeight="1">
      <c r="A46" s="69">
        <v>30</v>
      </c>
      <c r="B46" s="75" t="s">
        <v>36</v>
      </c>
      <c r="C46" s="74" t="s">
        <v>459</v>
      </c>
      <c r="D46" s="73">
        <v>24</v>
      </c>
      <c r="E46" s="72" t="s">
        <v>36</v>
      </c>
      <c r="F46" s="76" t="e">
        <f t="shared" si="5"/>
        <v>#VALUE!</v>
      </c>
      <c r="G46" s="73">
        <v>14</v>
      </c>
      <c r="H46" s="28">
        <v>1</v>
      </c>
      <c r="I46" s="72">
        <f>G46/H46</f>
        <v>14</v>
      </c>
      <c r="J46" s="72">
        <v>1</v>
      </c>
      <c r="K46" s="72" t="s">
        <v>36</v>
      </c>
      <c r="L46" s="73">
        <v>49265</v>
      </c>
      <c r="M46" s="73">
        <v>9190</v>
      </c>
      <c r="N46" s="71">
        <v>43805</v>
      </c>
      <c r="O46" s="70" t="s">
        <v>50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202084.25000000003</v>
      </c>
      <c r="E47" s="68">
        <f t="shared" ref="E47:G47" si="6">SUM(E35:E46)</f>
        <v>188999.63999999996</v>
      </c>
      <c r="F47" s="22">
        <f t="shared" si="5"/>
        <v>6.9230872609069918E-2</v>
      </c>
      <c r="G47" s="68">
        <f t="shared" si="6"/>
        <v>38223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26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75" t="s">
        <v>36</v>
      </c>
      <c r="C49" s="74" t="s">
        <v>440</v>
      </c>
      <c r="D49" s="73">
        <v>19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 t="s">
        <v>36</v>
      </c>
      <c r="L49" s="73">
        <v>11046.52</v>
      </c>
      <c r="M49" s="73">
        <v>2073</v>
      </c>
      <c r="N49" s="71">
        <v>44365</v>
      </c>
      <c r="O49" s="70" t="s">
        <v>50</v>
      </c>
      <c r="P49" s="67"/>
      <c r="Q49" s="65"/>
      <c r="R49" s="59"/>
      <c r="S49" s="65"/>
      <c r="T49" s="67"/>
      <c r="U49" s="66"/>
      <c r="V49" s="66"/>
      <c r="W49" s="67"/>
      <c r="X49" s="66"/>
      <c r="Y49" s="66"/>
      <c r="Z49" s="66"/>
    </row>
    <row r="50" spans="1:26" ht="25.35" customHeight="1">
      <c r="A50" s="45"/>
      <c r="B50" s="45"/>
      <c r="C50" s="56" t="s">
        <v>113</v>
      </c>
      <c r="D50" s="68">
        <f>SUM(D47:D49)</f>
        <v>202103.25000000003</v>
      </c>
      <c r="E50" s="68">
        <f>SUM(E47:E49)</f>
        <v>188999.63999999996</v>
      </c>
      <c r="F50" s="22">
        <f t="shared" si="5"/>
        <v>6.9331401901083389E-2</v>
      </c>
      <c r="G50" s="68">
        <f>SUM(G47:G49)</f>
        <v>38226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5" spans="16:18">
      <c r="P65" s="65"/>
      <c r="Q65" s="65"/>
      <c r="R65" s="67"/>
    </row>
    <row r="68" spans="16:18">
      <c r="P68" s="67"/>
      <c r="Q68" s="65"/>
      <c r="R68" s="65"/>
    </row>
    <row r="72" spans="16:18" ht="12" customHeight="1">
      <c r="P72" s="65"/>
      <c r="Q72" s="65"/>
      <c r="R72" s="65"/>
    </row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2" style="27" bestFit="1" customWidth="1"/>
    <col min="24" max="24" width="13.6640625" style="27" customWidth="1"/>
    <col min="25" max="25" width="11.44140625" style="27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490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484</v>
      </c>
      <c r="E6" s="36" t="s">
        <v>492</v>
      </c>
      <c r="F6" s="108"/>
      <c r="G6" s="36" t="s">
        <v>484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485</v>
      </c>
      <c r="E10" s="90" t="s">
        <v>493</v>
      </c>
      <c r="F10" s="108"/>
      <c r="G10" s="90" t="s">
        <v>485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2"/>
      <c r="X12" s="66"/>
      <c r="Y12" s="66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400</v>
      </c>
      <c r="D13" s="73">
        <v>38690.5</v>
      </c>
      <c r="E13" s="72" t="s">
        <v>36</v>
      </c>
      <c r="F13" s="72" t="s">
        <v>36</v>
      </c>
      <c r="G13" s="73">
        <v>5938</v>
      </c>
      <c r="H13" s="72">
        <v>248</v>
      </c>
      <c r="I13" s="72">
        <f t="shared" ref="I13:I22" si="0">G13/H13</f>
        <v>23.943548387096776</v>
      </c>
      <c r="J13" s="72">
        <v>15</v>
      </c>
      <c r="K13" s="72">
        <v>1</v>
      </c>
      <c r="L13" s="73">
        <v>39548</v>
      </c>
      <c r="M13" s="73">
        <v>6081</v>
      </c>
      <c r="N13" s="71">
        <v>44421</v>
      </c>
      <c r="O13" s="70" t="s">
        <v>43</v>
      </c>
      <c r="P13" s="67"/>
      <c r="Q13" s="65"/>
      <c r="R13" s="59"/>
      <c r="S13" s="65"/>
      <c r="T13" s="67"/>
      <c r="U13" s="66"/>
      <c r="V13" s="66"/>
      <c r="W13" s="67"/>
      <c r="X13" s="66"/>
      <c r="Y13" s="66"/>
      <c r="Z13" s="66"/>
      <c r="AA13" s="65"/>
    </row>
    <row r="14" spans="1:27" ht="25.35" customHeight="1">
      <c r="A14" s="69">
        <v>2</v>
      </c>
      <c r="B14" s="83">
        <v>3</v>
      </c>
      <c r="C14" s="74" t="s">
        <v>395</v>
      </c>
      <c r="D14" s="73">
        <v>26269.63</v>
      </c>
      <c r="E14" s="72">
        <v>40978.85</v>
      </c>
      <c r="F14" s="76">
        <f>(D14-E14)/E14</f>
        <v>-0.3589466273455697</v>
      </c>
      <c r="G14" s="73">
        <v>5653</v>
      </c>
      <c r="H14" s="72">
        <v>236</v>
      </c>
      <c r="I14" s="72">
        <f t="shared" si="0"/>
        <v>23.953389830508474</v>
      </c>
      <c r="J14" s="72">
        <v>14</v>
      </c>
      <c r="K14" s="72">
        <v>4</v>
      </c>
      <c r="L14" s="73">
        <v>168137</v>
      </c>
      <c r="M14" s="73">
        <v>36262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1"/>
      <c r="X14" s="80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474</v>
      </c>
      <c r="D15" s="73">
        <v>22493.89</v>
      </c>
      <c r="E15" s="72" t="s">
        <v>36</v>
      </c>
      <c r="F15" s="72" t="s">
        <v>36</v>
      </c>
      <c r="G15" s="73">
        <v>3354</v>
      </c>
      <c r="H15" s="72">
        <v>184</v>
      </c>
      <c r="I15" s="72">
        <f t="shared" si="0"/>
        <v>18.228260869565219</v>
      </c>
      <c r="J15" s="72">
        <v>12</v>
      </c>
      <c r="K15" s="72">
        <v>1</v>
      </c>
      <c r="L15" s="73">
        <v>22493.89</v>
      </c>
      <c r="M15" s="73">
        <v>3354</v>
      </c>
      <c r="N15" s="71">
        <v>44421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  <c r="AA15" s="65"/>
    </row>
    <row r="16" spans="1:27" ht="25.35" customHeight="1">
      <c r="A16" s="69">
        <v>4</v>
      </c>
      <c r="B16" s="83">
        <v>1</v>
      </c>
      <c r="C16" s="74" t="s">
        <v>401</v>
      </c>
      <c r="D16" s="73">
        <v>17688.389999999996</v>
      </c>
      <c r="E16" s="72">
        <v>24762.870000000003</v>
      </c>
      <c r="F16" s="76">
        <f>(D16-E16)/E16</f>
        <v>-0.2856890174684924</v>
      </c>
      <c r="G16" s="73">
        <v>3866</v>
      </c>
      <c r="H16" s="72">
        <v>228</v>
      </c>
      <c r="I16" s="72">
        <f t="shared" si="0"/>
        <v>16.956140350877192</v>
      </c>
      <c r="J16" s="72">
        <v>14</v>
      </c>
      <c r="K16" s="72">
        <v>3</v>
      </c>
      <c r="L16" s="73">
        <v>150597.10999999996</v>
      </c>
      <c r="M16" s="73">
        <v>23656</v>
      </c>
      <c r="N16" s="71">
        <v>44407</v>
      </c>
      <c r="O16" s="70" t="s">
        <v>402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  <c r="AA16" s="65"/>
    </row>
    <row r="17" spans="1:27" ht="25.35" customHeight="1">
      <c r="A17" s="69">
        <v>5</v>
      </c>
      <c r="B17" s="83">
        <v>2</v>
      </c>
      <c r="C17" s="74" t="s">
        <v>455</v>
      </c>
      <c r="D17" s="73">
        <v>16944.009999999998</v>
      </c>
      <c r="E17" s="72">
        <v>48833.64</v>
      </c>
      <c r="F17" s="76">
        <f>(D17-E17)/E17</f>
        <v>-0.65302586495702553</v>
      </c>
      <c r="G17" s="73">
        <v>2736</v>
      </c>
      <c r="H17" s="72">
        <v>152</v>
      </c>
      <c r="I17" s="72">
        <f t="shared" si="0"/>
        <v>18</v>
      </c>
      <c r="J17" s="72">
        <v>11</v>
      </c>
      <c r="K17" s="72">
        <v>2</v>
      </c>
      <c r="L17" s="73">
        <v>70582.990000000005</v>
      </c>
      <c r="M17" s="73">
        <v>10489</v>
      </c>
      <c r="N17" s="71">
        <v>44414</v>
      </c>
      <c r="O17" s="70" t="s">
        <v>56</v>
      </c>
      <c r="P17" s="67"/>
      <c r="Q17" s="79"/>
      <c r="R17" s="79"/>
      <c r="S17" s="79"/>
      <c r="T17" s="79"/>
      <c r="U17" s="80"/>
      <c r="V17" s="80"/>
      <c r="W17" s="81"/>
      <c r="X17" s="66"/>
      <c r="Y17" s="80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403</v>
      </c>
      <c r="D18" s="73">
        <v>15696.759999999997</v>
      </c>
      <c r="E18" s="72" t="s">
        <v>36</v>
      </c>
      <c r="F18" s="72" t="s">
        <v>36</v>
      </c>
      <c r="G18" s="73">
        <v>2787</v>
      </c>
      <c r="H18" s="72">
        <v>207</v>
      </c>
      <c r="I18" s="72">
        <f t="shared" si="0"/>
        <v>13.463768115942029</v>
      </c>
      <c r="J18" s="72">
        <v>20</v>
      </c>
      <c r="K18" s="72">
        <v>1</v>
      </c>
      <c r="L18" s="73">
        <v>15696.759999999997</v>
      </c>
      <c r="M18" s="73">
        <v>2787</v>
      </c>
      <c r="N18" s="71">
        <v>44421</v>
      </c>
      <c r="O18" s="70" t="s">
        <v>404</v>
      </c>
      <c r="P18" s="67"/>
      <c r="Q18" s="79"/>
      <c r="R18" s="79"/>
      <c r="S18" s="79"/>
      <c r="T18" s="79"/>
      <c r="U18" s="80"/>
      <c r="V18" s="80"/>
      <c r="W18" s="81"/>
      <c r="X18" s="66"/>
      <c r="Y18" s="80"/>
      <c r="Z18" s="81"/>
      <c r="AA18" s="65"/>
    </row>
    <row r="19" spans="1:27" ht="25.35" customHeight="1">
      <c r="A19" s="69">
        <v>7</v>
      </c>
      <c r="B19" s="83">
        <v>4</v>
      </c>
      <c r="C19" s="74" t="s">
        <v>437</v>
      </c>
      <c r="D19" s="73">
        <v>9348.8700000000008</v>
      </c>
      <c r="E19" s="72">
        <v>16187.86</v>
      </c>
      <c r="F19" s="76">
        <f>(D19-E19)/E19</f>
        <v>-0.42247647311009606</v>
      </c>
      <c r="G19" s="73">
        <v>1965</v>
      </c>
      <c r="H19" s="72">
        <v>100</v>
      </c>
      <c r="I19" s="72">
        <f t="shared" si="0"/>
        <v>19.649999999999999</v>
      </c>
      <c r="J19" s="72">
        <v>8</v>
      </c>
      <c r="K19" s="72">
        <v>5</v>
      </c>
      <c r="L19" s="73">
        <v>138468.51</v>
      </c>
      <c r="M19" s="73">
        <v>28422</v>
      </c>
      <c r="N19" s="71">
        <v>44393</v>
      </c>
      <c r="O19" s="70" t="s">
        <v>56</v>
      </c>
      <c r="P19" s="67"/>
      <c r="Q19" s="79"/>
      <c r="R19" s="79"/>
      <c r="S19" s="79"/>
      <c r="T19" s="79"/>
      <c r="U19" s="80"/>
      <c r="V19" s="80"/>
      <c r="W19" s="81"/>
      <c r="X19" s="66"/>
      <c r="Y19" s="80"/>
      <c r="Z19" s="81"/>
      <c r="AA19" s="65"/>
    </row>
    <row r="20" spans="1:27" ht="25.35" customHeight="1">
      <c r="A20" s="69">
        <v>8</v>
      </c>
      <c r="B20" s="83">
        <v>6</v>
      </c>
      <c r="C20" s="74" t="s">
        <v>87</v>
      </c>
      <c r="D20" s="73">
        <v>8151.94</v>
      </c>
      <c r="E20" s="72">
        <v>14329.59</v>
      </c>
      <c r="F20" s="76">
        <f>(D20-E20)/E20</f>
        <v>-0.43111142747280279</v>
      </c>
      <c r="G20" s="73">
        <v>1997</v>
      </c>
      <c r="H20" s="72">
        <v>143</v>
      </c>
      <c r="I20" s="72">
        <f t="shared" si="0"/>
        <v>13.965034965034965</v>
      </c>
      <c r="J20" s="72">
        <v>16</v>
      </c>
      <c r="K20" s="72">
        <v>2</v>
      </c>
      <c r="L20" s="73">
        <v>22813.53</v>
      </c>
      <c r="M20" s="73">
        <v>5419</v>
      </c>
      <c r="N20" s="71">
        <v>44414</v>
      </c>
      <c r="O20" s="70" t="s">
        <v>41</v>
      </c>
      <c r="P20" s="67"/>
      <c r="Q20" s="79"/>
      <c r="R20" s="79"/>
      <c r="S20" s="79"/>
      <c r="T20" s="79"/>
      <c r="U20" s="80"/>
      <c r="V20" s="80"/>
      <c r="W20" s="81"/>
      <c r="X20" s="81"/>
      <c r="Y20" s="80"/>
      <c r="Z20" s="66"/>
      <c r="AA20" s="66"/>
    </row>
    <row r="21" spans="1:27" ht="25.35" customHeight="1">
      <c r="A21" s="69">
        <v>9</v>
      </c>
      <c r="B21" s="83" t="s">
        <v>34</v>
      </c>
      <c r="C21" s="74" t="s">
        <v>224</v>
      </c>
      <c r="D21" s="73">
        <v>5356.96</v>
      </c>
      <c r="E21" s="72" t="s">
        <v>36</v>
      </c>
      <c r="F21" s="72" t="s">
        <v>36</v>
      </c>
      <c r="G21" s="73">
        <v>1135</v>
      </c>
      <c r="H21" s="72">
        <v>60</v>
      </c>
      <c r="I21" s="72">
        <f t="shared" si="0"/>
        <v>18.916666666666668</v>
      </c>
      <c r="J21" s="72">
        <v>14</v>
      </c>
      <c r="K21" s="72">
        <v>1</v>
      </c>
      <c r="L21" s="73">
        <v>5356.96</v>
      </c>
      <c r="M21" s="73">
        <v>1135</v>
      </c>
      <c r="N21" s="71">
        <v>44421</v>
      </c>
      <c r="O21" s="58" t="s">
        <v>50</v>
      </c>
      <c r="P21" s="67"/>
      <c r="Q21" s="79"/>
      <c r="R21" s="79"/>
      <c r="S21" s="79"/>
      <c r="T21" s="79"/>
      <c r="U21" s="80"/>
      <c r="V21" s="80"/>
      <c r="W21" s="81"/>
      <c r="X21" s="80"/>
      <c r="Y21" s="66"/>
      <c r="Z21" s="81"/>
      <c r="AA21" s="65"/>
    </row>
    <row r="22" spans="1:27" ht="25.35" customHeight="1">
      <c r="A22" s="69">
        <v>10</v>
      </c>
      <c r="B22" s="84">
        <v>5</v>
      </c>
      <c r="C22" s="29" t="s">
        <v>468</v>
      </c>
      <c r="D22" s="73">
        <v>4960.95</v>
      </c>
      <c r="E22" s="72">
        <v>15753.12</v>
      </c>
      <c r="F22" s="76">
        <f>(D22-E22)/E22</f>
        <v>-0.68508143148785772</v>
      </c>
      <c r="G22" s="73">
        <v>903</v>
      </c>
      <c r="H22" s="72">
        <v>86</v>
      </c>
      <c r="I22" s="72">
        <f t="shared" si="0"/>
        <v>10.5</v>
      </c>
      <c r="J22" s="72">
        <v>7</v>
      </c>
      <c r="K22" s="72">
        <v>3</v>
      </c>
      <c r="L22" s="73">
        <v>41433</v>
      </c>
      <c r="M22" s="73">
        <v>7354</v>
      </c>
      <c r="N22" s="71">
        <v>44407</v>
      </c>
      <c r="O22" s="70" t="s">
        <v>43</v>
      </c>
      <c r="P22" s="67"/>
      <c r="Q22" s="65"/>
      <c r="R22" s="59"/>
      <c r="S22" s="65"/>
      <c r="T22" s="67"/>
      <c r="U22" s="66"/>
      <c r="V22" s="66"/>
      <c r="W22" s="67"/>
      <c r="X22" s="66"/>
      <c r="Y22" s="66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165601.9</v>
      </c>
      <c r="E23" s="68">
        <f t="shared" ref="E23:G23" si="1">SUM(E13:E22)</f>
        <v>160845.93</v>
      </c>
      <c r="F23" s="78">
        <f>(D23-E23)/E23</f>
        <v>2.9568482087174983E-2</v>
      </c>
      <c r="G23" s="68">
        <f t="shared" si="1"/>
        <v>30334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4">
        <v>7</v>
      </c>
      <c r="C25" s="74" t="s">
        <v>420</v>
      </c>
      <c r="D25" s="73">
        <v>4849.3599999999997</v>
      </c>
      <c r="E25" s="72">
        <v>12145.51</v>
      </c>
      <c r="F25" s="76">
        <f>(D25-E25)/E25</f>
        <v>-0.60072817032796488</v>
      </c>
      <c r="G25" s="73">
        <v>753</v>
      </c>
      <c r="H25" s="72">
        <v>32</v>
      </c>
      <c r="I25" s="72">
        <f t="shared" ref="I25:I32" si="2">G25/H25</f>
        <v>23.53125</v>
      </c>
      <c r="J25" s="72">
        <v>5</v>
      </c>
      <c r="K25" s="72">
        <v>5</v>
      </c>
      <c r="L25" s="73">
        <v>77139.38</v>
      </c>
      <c r="M25" s="73">
        <v>12372</v>
      </c>
      <c r="N25" s="71">
        <v>44393</v>
      </c>
      <c r="O25" s="58" t="s">
        <v>142</v>
      </c>
      <c r="P25" s="67"/>
      <c r="Q25" s="65"/>
      <c r="R25" s="59"/>
      <c r="S25" s="65"/>
      <c r="T25" s="67"/>
      <c r="U25" s="66"/>
      <c r="V25" s="66"/>
      <c r="W25" s="67"/>
      <c r="X25" s="66"/>
      <c r="Y25" s="66"/>
      <c r="Z25" s="66"/>
      <c r="AA25" s="65"/>
    </row>
    <row r="26" spans="1:27" ht="25.35" customHeight="1">
      <c r="A26" s="69">
        <v>12</v>
      </c>
      <c r="B26" s="83">
        <v>9</v>
      </c>
      <c r="C26" s="74" t="s">
        <v>486</v>
      </c>
      <c r="D26" s="73">
        <v>3538.53</v>
      </c>
      <c r="E26" s="72">
        <v>8706.26</v>
      </c>
      <c r="F26" s="76">
        <f>(D26-E26)/E26</f>
        <v>-0.59356486022700905</v>
      </c>
      <c r="G26" s="73">
        <v>559</v>
      </c>
      <c r="H26" s="72">
        <v>35</v>
      </c>
      <c r="I26" s="72">
        <f t="shared" si="2"/>
        <v>15.971428571428572</v>
      </c>
      <c r="J26" s="72">
        <v>5</v>
      </c>
      <c r="K26" s="72">
        <v>8</v>
      </c>
      <c r="L26" s="73">
        <v>216364</v>
      </c>
      <c r="M26" s="73">
        <v>34317</v>
      </c>
      <c r="N26" s="71">
        <v>44372</v>
      </c>
      <c r="O26" s="70" t="s">
        <v>37</v>
      </c>
      <c r="P26" s="67"/>
      <c r="Q26" s="79"/>
      <c r="R26" s="79"/>
      <c r="S26" s="79"/>
      <c r="T26" s="79"/>
      <c r="U26" s="80"/>
      <c r="V26" s="80"/>
      <c r="W26" s="81"/>
      <c r="X26" s="80"/>
      <c r="Y26" s="66"/>
      <c r="Z26" s="81"/>
      <c r="AA26" s="65"/>
    </row>
    <row r="27" spans="1:27" ht="25.35" customHeight="1">
      <c r="A27" s="69">
        <v>13</v>
      </c>
      <c r="B27" s="83">
        <v>13</v>
      </c>
      <c r="C27" s="74" t="s">
        <v>456</v>
      </c>
      <c r="D27" s="73">
        <v>1424.8</v>
      </c>
      <c r="E27" s="72">
        <v>1241.07</v>
      </c>
      <c r="F27" s="76">
        <f>(D27-E27)/E27</f>
        <v>0.14804160925652865</v>
      </c>
      <c r="G27" s="73">
        <v>317</v>
      </c>
      <c r="H27" s="72">
        <v>29</v>
      </c>
      <c r="I27" s="72">
        <f t="shared" si="2"/>
        <v>10.931034482758621</v>
      </c>
      <c r="J27" s="72">
        <v>4</v>
      </c>
      <c r="K27" s="72">
        <v>7</v>
      </c>
      <c r="L27" s="73">
        <v>46008</v>
      </c>
      <c r="M27" s="73">
        <v>10135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80"/>
      <c r="V27" s="80"/>
      <c r="W27" s="81"/>
      <c r="X27" s="80"/>
      <c r="Y27" s="66"/>
      <c r="Z27" s="81"/>
      <c r="AA27" s="65"/>
    </row>
    <row r="28" spans="1:27" ht="25.35" customHeight="1">
      <c r="A28" s="69">
        <v>14</v>
      </c>
      <c r="B28" s="83" t="s">
        <v>58</v>
      </c>
      <c r="C28" s="74" t="s">
        <v>469</v>
      </c>
      <c r="D28" s="73">
        <v>1162.32</v>
      </c>
      <c r="E28" s="72" t="s">
        <v>36</v>
      </c>
      <c r="F28" s="72" t="s">
        <v>36</v>
      </c>
      <c r="G28" s="73">
        <v>203</v>
      </c>
      <c r="H28" s="72">
        <v>8</v>
      </c>
      <c r="I28" s="72">
        <f t="shared" si="2"/>
        <v>25.375</v>
      </c>
      <c r="J28" s="72">
        <v>8</v>
      </c>
      <c r="K28" s="72">
        <v>0</v>
      </c>
      <c r="L28" s="73">
        <v>1162.32</v>
      </c>
      <c r="M28" s="73">
        <v>203</v>
      </c>
      <c r="N28" s="71" t="s">
        <v>60</v>
      </c>
      <c r="O28" s="70" t="s">
        <v>56</v>
      </c>
      <c r="P28" s="67"/>
      <c r="Q28" s="79"/>
      <c r="R28" s="79"/>
      <c r="S28" s="79"/>
      <c r="T28" s="79"/>
      <c r="U28" s="80"/>
      <c r="V28" s="80"/>
      <c r="W28" s="81"/>
      <c r="X28" s="80"/>
      <c r="Y28" s="66"/>
      <c r="Z28" s="81"/>
      <c r="AA28" s="65"/>
    </row>
    <row r="29" spans="1:27" ht="25.35" customHeight="1">
      <c r="A29" s="69">
        <v>15</v>
      </c>
      <c r="B29" s="83">
        <v>8</v>
      </c>
      <c r="C29" s="74" t="s">
        <v>494</v>
      </c>
      <c r="D29" s="73">
        <v>1076.79</v>
      </c>
      <c r="E29" s="72">
        <v>9941.41</v>
      </c>
      <c r="F29" s="76">
        <f>(D29-E29)/E29</f>
        <v>-0.89168639056230448</v>
      </c>
      <c r="G29" s="73">
        <v>173</v>
      </c>
      <c r="H29" s="72">
        <v>23</v>
      </c>
      <c r="I29" s="72">
        <f t="shared" si="2"/>
        <v>7.5217391304347823</v>
      </c>
      <c r="J29" s="72">
        <v>7</v>
      </c>
      <c r="K29" s="72">
        <v>2</v>
      </c>
      <c r="L29" s="73">
        <v>11018</v>
      </c>
      <c r="M29" s="73">
        <v>1715</v>
      </c>
      <c r="N29" s="71">
        <v>44414</v>
      </c>
      <c r="O29" s="70" t="s">
        <v>84</v>
      </c>
      <c r="P29" s="67"/>
      <c r="Q29" s="79"/>
      <c r="R29" s="79"/>
      <c r="S29" s="79"/>
      <c r="T29" s="79"/>
      <c r="U29" s="80"/>
      <c r="V29" s="80"/>
      <c r="W29" s="81"/>
      <c r="X29" s="80"/>
      <c r="Y29" s="66"/>
      <c r="Z29" s="81"/>
      <c r="AA29" s="65"/>
    </row>
    <row r="30" spans="1:27" ht="25.35" customHeight="1">
      <c r="A30" s="69">
        <v>16</v>
      </c>
      <c r="B30" s="83">
        <v>10</v>
      </c>
      <c r="C30" s="74" t="s">
        <v>488</v>
      </c>
      <c r="D30" s="73">
        <v>949.59</v>
      </c>
      <c r="E30" s="72">
        <v>5420.53</v>
      </c>
      <c r="F30" s="76">
        <f>(D30-E30)/E30</f>
        <v>-0.82481602352537475</v>
      </c>
      <c r="G30" s="73">
        <v>157</v>
      </c>
      <c r="H30" s="72">
        <v>11</v>
      </c>
      <c r="I30" s="72">
        <f t="shared" si="2"/>
        <v>14.272727272727273</v>
      </c>
      <c r="J30" s="72">
        <v>4</v>
      </c>
      <c r="K30" s="72">
        <v>4</v>
      </c>
      <c r="L30" s="73">
        <v>30774</v>
      </c>
      <c r="M30" s="73">
        <v>5110</v>
      </c>
      <c r="N30" s="71">
        <v>44400</v>
      </c>
      <c r="O30" s="70" t="s">
        <v>37</v>
      </c>
      <c r="P30" s="11"/>
      <c r="Q30" s="79"/>
      <c r="R30" s="79"/>
      <c r="S30" s="79"/>
      <c r="T30" s="79"/>
      <c r="U30" s="80"/>
      <c r="V30" s="80"/>
      <c r="W30" s="81"/>
      <c r="X30" s="80"/>
      <c r="Y30" s="81"/>
      <c r="Z30" s="66"/>
      <c r="AA30" s="66"/>
    </row>
    <row r="31" spans="1:27" ht="25.35" customHeight="1">
      <c r="A31" s="69">
        <v>17</v>
      </c>
      <c r="B31" s="84" t="s">
        <v>58</v>
      </c>
      <c r="C31" s="74" t="s">
        <v>317</v>
      </c>
      <c r="D31" s="73">
        <v>939</v>
      </c>
      <c r="E31" s="72" t="s">
        <v>36</v>
      </c>
      <c r="F31" s="72" t="s">
        <v>36</v>
      </c>
      <c r="G31" s="73">
        <v>203</v>
      </c>
      <c r="H31" s="72">
        <v>2</v>
      </c>
      <c r="I31" s="72">
        <f t="shared" si="2"/>
        <v>101.5</v>
      </c>
      <c r="J31" s="72">
        <v>2</v>
      </c>
      <c r="K31" s="72">
        <v>0</v>
      </c>
      <c r="L31" s="73">
        <v>939</v>
      </c>
      <c r="M31" s="73">
        <v>203</v>
      </c>
      <c r="N31" s="71" t="s">
        <v>60</v>
      </c>
      <c r="O31" s="58" t="s">
        <v>39</v>
      </c>
      <c r="P31" s="67"/>
      <c r="Q31" s="79"/>
      <c r="R31" s="79"/>
      <c r="S31" s="79"/>
      <c r="T31" s="79"/>
      <c r="U31" s="79"/>
      <c r="V31" s="80"/>
      <c r="W31" s="66"/>
      <c r="X31" s="80"/>
      <c r="Y31" s="81"/>
      <c r="Z31" s="81"/>
      <c r="AA31" s="65"/>
    </row>
    <row r="32" spans="1:27" ht="25.35" customHeight="1">
      <c r="A32" s="69">
        <v>18</v>
      </c>
      <c r="B32" s="83">
        <v>11</v>
      </c>
      <c r="C32" s="74" t="s">
        <v>489</v>
      </c>
      <c r="D32" s="73">
        <v>823.7</v>
      </c>
      <c r="E32" s="72">
        <v>3031.62</v>
      </c>
      <c r="F32" s="76">
        <f>(D32-E32)/E32</f>
        <v>-0.7282970820881246</v>
      </c>
      <c r="G32" s="73">
        <v>133</v>
      </c>
      <c r="H32" s="72">
        <v>17</v>
      </c>
      <c r="I32" s="72">
        <f t="shared" si="2"/>
        <v>7.8235294117647056</v>
      </c>
      <c r="J32" s="72">
        <v>2</v>
      </c>
      <c r="K32" s="72">
        <v>6</v>
      </c>
      <c r="L32" s="73">
        <v>88726</v>
      </c>
      <c r="M32" s="73">
        <v>13900</v>
      </c>
      <c r="N32" s="71">
        <v>44386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  <c r="AA32" s="65"/>
    </row>
    <row r="33" spans="1:27" ht="25.35" customHeight="1">
      <c r="A33" s="69">
        <v>19</v>
      </c>
      <c r="B33" s="83">
        <v>14</v>
      </c>
      <c r="C33" s="74" t="s">
        <v>429</v>
      </c>
      <c r="D33" s="73">
        <v>580.79999999999995</v>
      </c>
      <c r="E33" s="72">
        <v>1024.81</v>
      </c>
      <c r="F33" s="76">
        <f>(D33-E33)/E33</f>
        <v>-0.4332607995628458</v>
      </c>
      <c r="G33" s="73">
        <v>122</v>
      </c>
      <c r="H33" s="72" t="s">
        <v>36</v>
      </c>
      <c r="I33" s="72" t="s">
        <v>36</v>
      </c>
      <c r="J33" s="72">
        <v>5</v>
      </c>
      <c r="K33" s="72">
        <v>2</v>
      </c>
      <c r="L33" s="73">
        <v>1605.61</v>
      </c>
      <c r="M33" s="73">
        <v>308</v>
      </c>
      <c r="N33" s="71">
        <v>44414</v>
      </c>
      <c r="O33" s="70" t="s">
        <v>296</v>
      </c>
      <c r="P33" s="67"/>
      <c r="Q33" s="79"/>
      <c r="R33" s="79"/>
      <c r="S33" s="79"/>
      <c r="T33" s="79"/>
      <c r="U33" s="80"/>
      <c r="V33" s="80"/>
      <c r="W33" s="81"/>
      <c r="X33" s="66"/>
      <c r="Y33" s="80"/>
      <c r="Z33" s="81"/>
      <c r="AA33" s="65"/>
    </row>
    <row r="34" spans="1:27" ht="25.35" customHeight="1">
      <c r="A34" s="69">
        <v>20</v>
      </c>
      <c r="B34" s="83">
        <v>20</v>
      </c>
      <c r="C34" s="29" t="s">
        <v>331</v>
      </c>
      <c r="D34" s="73">
        <v>571.5</v>
      </c>
      <c r="E34" s="72">
        <v>332.9</v>
      </c>
      <c r="F34" s="76">
        <f>(D34-E34)/E34</f>
        <v>0.71673175127665978</v>
      </c>
      <c r="G34" s="73">
        <v>135</v>
      </c>
      <c r="H34" s="72">
        <v>14</v>
      </c>
      <c r="I34" s="72">
        <f>G34/H34</f>
        <v>9.6428571428571423</v>
      </c>
      <c r="J34" s="72">
        <v>1</v>
      </c>
      <c r="K34" s="72">
        <v>11</v>
      </c>
      <c r="L34" s="73">
        <v>82535</v>
      </c>
      <c r="M34" s="73">
        <v>18367</v>
      </c>
      <c r="N34" s="71">
        <v>44351</v>
      </c>
      <c r="O34" s="70" t="s">
        <v>37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  <c r="AA34" s="65"/>
    </row>
    <row r="35" spans="1:27" ht="25.35" customHeight="1">
      <c r="A35" s="45"/>
      <c r="B35" s="45"/>
      <c r="C35" s="56" t="s">
        <v>66</v>
      </c>
      <c r="D35" s="68">
        <f>SUM(D23:D34)</f>
        <v>181518.28999999998</v>
      </c>
      <c r="E35" s="68">
        <f t="shared" ref="E35:G35" si="3">SUM(E23:E34)</f>
        <v>202690.04</v>
      </c>
      <c r="F35" s="78">
        <f>(D35-E35)/E35</f>
        <v>-0.10445382516082205</v>
      </c>
      <c r="G35" s="68">
        <f t="shared" si="3"/>
        <v>33089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5.35" customHeight="1">
      <c r="A37" s="69">
        <v>21</v>
      </c>
      <c r="B37" s="83">
        <v>15</v>
      </c>
      <c r="C37" s="74" t="s">
        <v>487</v>
      </c>
      <c r="D37" s="73">
        <v>466.4</v>
      </c>
      <c r="E37" s="72">
        <v>995.19</v>
      </c>
      <c r="F37" s="76">
        <f>(D37-E37)/E37</f>
        <v>-0.53134577316894271</v>
      </c>
      <c r="G37" s="73">
        <v>70</v>
      </c>
      <c r="H37" s="72">
        <v>4</v>
      </c>
      <c r="I37" s="72">
        <f>G37/H37</f>
        <v>17.5</v>
      </c>
      <c r="J37" s="72">
        <v>1</v>
      </c>
      <c r="K37" s="72">
        <v>11</v>
      </c>
      <c r="L37" s="73">
        <v>109801.29</v>
      </c>
      <c r="M37" s="73">
        <v>17534</v>
      </c>
      <c r="N37" s="71">
        <v>44351</v>
      </c>
      <c r="O37" s="70" t="s">
        <v>56</v>
      </c>
      <c r="P37" s="11"/>
      <c r="Q37" s="79"/>
      <c r="R37" s="79"/>
      <c r="S37" s="79"/>
      <c r="T37" s="79"/>
      <c r="U37" s="80"/>
      <c r="V37" s="80"/>
      <c r="W37" s="81"/>
      <c r="X37" s="80"/>
      <c r="Y37" s="81"/>
      <c r="Z37" s="66"/>
      <c r="AA37" s="65"/>
    </row>
    <row r="38" spans="1:27" ht="25.35" customHeight="1">
      <c r="A38" s="69">
        <v>22</v>
      </c>
      <c r="B38" s="83">
        <v>12</v>
      </c>
      <c r="C38" s="74" t="s">
        <v>460</v>
      </c>
      <c r="D38" s="73">
        <v>406.39</v>
      </c>
      <c r="E38" s="72">
        <v>2624.3</v>
      </c>
      <c r="F38" s="76">
        <f>(D38-E38)/E38</f>
        <v>-0.84514346682924979</v>
      </c>
      <c r="G38" s="73">
        <v>71</v>
      </c>
      <c r="H38" s="72">
        <v>11</v>
      </c>
      <c r="I38" s="72">
        <f>G38/H38</f>
        <v>6.4545454545454541</v>
      </c>
      <c r="J38" s="72">
        <v>4</v>
      </c>
      <c r="K38" s="72">
        <v>2</v>
      </c>
      <c r="L38" s="73">
        <v>3031</v>
      </c>
      <c r="M38" s="73">
        <v>531</v>
      </c>
      <c r="N38" s="71">
        <v>44414</v>
      </c>
      <c r="O38" s="70" t="s">
        <v>84</v>
      </c>
      <c r="P38" s="67"/>
      <c r="Q38" s="79"/>
      <c r="R38" s="79"/>
      <c r="S38" s="79"/>
      <c r="T38" s="79"/>
      <c r="U38" s="80"/>
      <c r="V38" s="80"/>
      <c r="W38" s="81"/>
      <c r="X38" s="81"/>
      <c r="Y38" s="80"/>
      <c r="Z38" s="66"/>
      <c r="AA38" s="66"/>
    </row>
    <row r="39" spans="1:27" ht="25.35" customHeight="1">
      <c r="A39" s="69">
        <v>23</v>
      </c>
      <c r="B39" s="83">
        <v>17</v>
      </c>
      <c r="C39" s="61" t="s">
        <v>333</v>
      </c>
      <c r="D39" s="73">
        <v>352.1</v>
      </c>
      <c r="E39" s="72">
        <v>642.9</v>
      </c>
      <c r="F39" s="76">
        <f>(D39-E39)/E39</f>
        <v>-0.45232540052885356</v>
      </c>
      <c r="G39" s="73">
        <v>104</v>
      </c>
      <c r="H39" s="72">
        <v>10</v>
      </c>
      <c r="I39" s="72">
        <f>G39/H39</f>
        <v>10.4</v>
      </c>
      <c r="J39" s="72">
        <v>2</v>
      </c>
      <c r="K39" s="72">
        <v>8</v>
      </c>
      <c r="L39" s="73">
        <v>46988.85</v>
      </c>
      <c r="M39" s="73">
        <v>10629</v>
      </c>
      <c r="N39" s="71">
        <v>44372</v>
      </c>
      <c r="O39" s="70" t="s">
        <v>50</v>
      </c>
      <c r="P39" s="67"/>
      <c r="Q39" s="79"/>
      <c r="R39" s="79"/>
      <c r="S39" s="79"/>
      <c r="T39" s="79"/>
      <c r="U39" s="80"/>
      <c r="V39" s="80"/>
      <c r="W39" s="81"/>
      <c r="X39" s="81"/>
      <c r="Y39" s="80"/>
      <c r="Z39" s="66"/>
      <c r="AA39" s="66"/>
    </row>
    <row r="40" spans="1:27" ht="25.35" customHeight="1">
      <c r="A40" s="69">
        <v>24</v>
      </c>
      <c r="B40" s="72" t="s">
        <v>36</v>
      </c>
      <c r="C40" s="60" t="s">
        <v>346</v>
      </c>
      <c r="D40" s="73">
        <v>339</v>
      </c>
      <c r="E40" s="72" t="s">
        <v>36</v>
      </c>
      <c r="F40" s="72" t="s">
        <v>36</v>
      </c>
      <c r="G40" s="73">
        <v>175</v>
      </c>
      <c r="H40" s="28">
        <v>12</v>
      </c>
      <c r="I40" s="72">
        <f>G40/H40</f>
        <v>14.583333333333334</v>
      </c>
      <c r="J40" s="72">
        <v>3</v>
      </c>
      <c r="K40" s="72" t="s">
        <v>36</v>
      </c>
      <c r="L40" s="73">
        <v>87559</v>
      </c>
      <c r="M40" s="73">
        <v>18538</v>
      </c>
      <c r="N40" s="71">
        <v>44008</v>
      </c>
      <c r="O40" s="70" t="s">
        <v>39</v>
      </c>
      <c r="P40" s="67"/>
      <c r="Q40" s="79"/>
      <c r="R40" s="79"/>
      <c r="S40" s="79"/>
      <c r="T40" s="79"/>
      <c r="U40" s="79"/>
      <c r="V40" s="80"/>
      <c r="W40" s="66"/>
      <c r="X40" s="81"/>
      <c r="Y40" s="81"/>
      <c r="Z40" s="80"/>
      <c r="AA40" s="65"/>
    </row>
    <row r="41" spans="1:27" ht="25.35" customHeight="1">
      <c r="A41" s="69">
        <v>25</v>
      </c>
      <c r="B41" s="83" t="s">
        <v>34</v>
      </c>
      <c r="C41" s="74" t="s">
        <v>449</v>
      </c>
      <c r="D41" s="73">
        <v>337.8</v>
      </c>
      <c r="E41" s="72" t="s">
        <v>36</v>
      </c>
      <c r="F41" s="72" t="s">
        <v>36</v>
      </c>
      <c r="G41" s="73">
        <v>73</v>
      </c>
      <c r="H41" s="72" t="s">
        <v>36</v>
      </c>
      <c r="I41" s="72" t="s">
        <v>36</v>
      </c>
      <c r="J41" s="72">
        <v>5</v>
      </c>
      <c r="K41" s="72">
        <v>1</v>
      </c>
      <c r="L41" s="73">
        <v>337.8</v>
      </c>
      <c r="M41" s="73">
        <v>73</v>
      </c>
      <c r="N41" s="71">
        <v>44421</v>
      </c>
      <c r="O41" s="70" t="s">
        <v>82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  <c r="AA41" s="65"/>
    </row>
    <row r="42" spans="1:27" ht="25.35" customHeight="1">
      <c r="A42" s="69">
        <v>26</v>
      </c>
      <c r="B42" s="72" t="s">
        <v>36</v>
      </c>
      <c r="C42" s="60" t="s">
        <v>495</v>
      </c>
      <c r="D42" s="73">
        <v>302</v>
      </c>
      <c r="E42" s="72" t="s">
        <v>36</v>
      </c>
      <c r="F42" s="72" t="s">
        <v>36</v>
      </c>
      <c r="G42" s="73">
        <v>155</v>
      </c>
      <c r="H42" s="28">
        <v>8</v>
      </c>
      <c r="I42" s="72">
        <f>G42/H42</f>
        <v>19.375</v>
      </c>
      <c r="J42" s="72">
        <v>2</v>
      </c>
      <c r="K42" s="72" t="s">
        <v>36</v>
      </c>
      <c r="L42" s="73">
        <v>24833</v>
      </c>
      <c r="M42" s="73">
        <v>5572</v>
      </c>
      <c r="N42" s="71">
        <v>44099</v>
      </c>
      <c r="O42" s="70" t="s">
        <v>50</v>
      </c>
      <c r="P42" s="11"/>
      <c r="Q42" s="79"/>
      <c r="R42" s="79"/>
      <c r="S42" s="79"/>
      <c r="T42" s="79"/>
      <c r="U42" s="80"/>
      <c r="V42" s="80"/>
      <c r="W42" s="81"/>
      <c r="X42" s="80"/>
      <c r="Y42" s="81"/>
      <c r="Z42" s="66"/>
      <c r="AA42" s="65"/>
    </row>
    <row r="43" spans="1:27" ht="25.35" customHeight="1">
      <c r="A43" s="69">
        <v>27</v>
      </c>
      <c r="B43" s="75" t="s">
        <v>36</v>
      </c>
      <c r="C43" s="60" t="s">
        <v>496</v>
      </c>
      <c r="D43" s="73">
        <v>247</v>
      </c>
      <c r="E43" s="72" t="s">
        <v>36</v>
      </c>
      <c r="F43" s="72" t="s">
        <v>36</v>
      </c>
      <c r="G43" s="73">
        <v>129</v>
      </c>
      <c r="H43" s="28">
        <v>9</v>
      </c>
      <c r="I43" s="72">
        <f>G43/H43</f>
        <v>14.333333333333334</v>
      </c>
      <c r="J43" s="72">
        <v>3</v>
      </c>
      <c r="K43" s="72" t="s">
        <v>36</v>
      </c>
      <c r="L43" s="73">
        <v>136398</v>
      </c>
      <c r="M43" s="73">
        <v>28242</v>
      </c>
      <c r="N43" s="71">
        <v>43896</v>
      </c>
      <c r="O43" s="70" t="s">
        <v>43</v>
      </c>
      <c r="P43" s="67"/>
      <c r="Q43" s="79"/>
      <c r="R43" s="79"/>
      <c r="S43" s="79"/>
      <c r="T43" s="79"/>
      <c r="U43" s="80"/>
      <c r="V43" s="80"/>
      <c r="W43" s="80"/>
      <c r="X43" s="81"/>
      <c r="Y43" s="66"/>
      <c r="Z43" s="81"/>
      <c r="AA43" s="65"/>
    </row>
    <row r="44" spans="1:27" ht="25.35" customHeight="1">
      <c r="A44" s="69">
        <v>28</v>
      </c>
      <c r="B44" s="75" t="s">
        <v>36</v>
      </c>
      <c r="C44" s="74" t="s">
        <v>497</v>
      </c>
      <c r="D44" s="73">
        <v>234.49</v>
      </c>
      <c r="E44" s="72" t="s">
        <v>36</v>
      </c>
      <c r="F44" s="72" t="s">
        <v>36</v>
      </c>
      <c r="G44" s="73">
        <v>126</v>
      </c>
      <c r="H44" s="72">
        <v>7</v>
      </c>
      <c r="I44" s="72">
        <f>G44/H44</f>
        <v>18</v>
      </c>
      <c r="J44" s="72">
        <v>2</v>
      </c>
      <c r="K44" s="72" t="s">
        <v>36</v>
      </c>
      <c r="L44" s="73">
        <v>54968.99</v>
      </c>
      <c r="M44" s="73">
        <v>12936</v>
      </c>
      <c r="N44" s="71">
        <v>43861</v>
      </c>
      <c r="O44" s="70" t="s">
        <v>41</v>
      </c>
      <c r="P44" s="67"/>
      <c r="Q44" s="79"/>
      <c r="R44" s="79"/>
      <c r="S44" s="79"/>
      <c r="T44" s="79"/>
      <c r="U44" s="79"/>
      <c r="V44" s="80"/>
      <c r="W44" s="80"/>
      <c r="X44" s="81"/>
      <c r="Y44" s="66"/>
      <c r="Z44" s="81"/>
      <c r="AA44" s="65"/>
    </row>
    <row r="45" spans="1:27" ht="25.35" customHeight="1">
      <c r="A45" s="69">
        <v>29</v>
      </c>
      <c r="B45" s="84">
        <v>29</v>
      </c>
      <c r="C45" s="77" t="s">
        <v>216</v>
      </c>
      <c r="D45" s="73">
        <v>104</v>
      </c>
      <c r="E45" s="73">
        <v>44.5</v>
      </c>
      <c r="F45" s="76">
        <f>(D45-E45)/E45</f>
        <v>1.3370786516853932</v>
      </c>
      <c r="G45" s="73">
        <v>29</v>
      </c>
      <c r="H45" s="72">
        <v>1</v>
      </c>
      <c r="I45" s="72">
        <f>G45/H45</f>
        <v>29</v>
      </c>
      <c r="J45" s="72">
        <v>1</v>
      </c>
      <c r="K45" s="72">
        <v>15</v>
      </c>
      <c r="L45" s="73">
        <v>23835</v>
      </c>
      <c r="M45" s="73">
        <v>4208</v>
      </c>
      <c r="N45" s="71">
        <v>44323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  <c r="AA45" s="65"/>
    </row>
    <row r="46" spans="1:27" ht="25.35" customHeight="1">
      <c r="A46" s="69">
        <v>30</v>
      </c>
      <c r="B46" s="83">
        <v>24</v>
      </c>
      <c r="C46" s="60" t="s">
        <v>305</v>
      </c>
      <c r="D46" s="73">
        <v>100</v>
      </c>
      <c r="E46" s="73">
        <v>230</v>
      </c>
      <c r="F46" s="76">
        <f>(D46-E46)/E46</f>
        <v>-0.56521739130434778</v>
      </c>
      <c r="G46" s="73">
        <v>19</v>
      </c>
      <c r="H46" s="72" t="s">
        <v>36</v>
      </c>
      <c r="I46" s="72" t="s">
        <v>36</v>
      </c>
      <c r="J46" s="72">
        <v>1</v>
      </c>
      <c r="K46" s="72">
        <v>14</v>
      </c>
      <c r="L46" s="73">
        <v>5817.92</v>
      </c>
      <c r="M46" s="73">
        <v>1165</v>
      </c>
      <c r="N46" s="71">
        <v>44330</v>
      </c>
      <c r="O46" s="70" t="s">
        <v>82</v>
      </c>
      <c r="P46" s="67"/>
      <c r="Q46" s="65"/>
      <c r="R46" s="59"/>
      <c r="S46" s="65"/>
      <c r="T46" s="67"/>
      <c r="U46" s="66"/>
      <c r="V46" s="66"/>
      <c r="W46" s="67"/>
      <c r="X46" s="66"/>
      <c r="Y46" s="66"/>
      <c r="Z46" s="66"/>
      <c r="AA46" s="65"/>
    </row>
    <row r="47" spans="1:27" ht="25.35" customHeight="1">
      <c r="A47" s="45"/>
      <c r="B47" s="45"/>
      <c r="C47" s="56" t="s">
        <v>90</v>
      </c>
      <c r="D47" s="68">
        <f>SUM(D35:D46)</f>
        <v>184407.46999999997</v>
      </c>
      <c r="E47" s="68">
        <f t="shared" ref="E47:G47" si="4">SUM(E35:E46)</f>
        <v>207226.93</v>
      </c>
      <c r="F47" s="78">
        <f>(D47-E47)/E47</f>
        <v>-0.11011821677809935</v>
      </c>
      <c r="G47" s="68">
        <f t="shared" si="4"/>
        <v>34040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6" ht="25.35" customHeight="1">
      <c r="A49" s="69">
        <v>31</v>
      </c>
      <c r="B49" s="83">
        <v>25</v>
      </c>
      <c r="C49" s="30" t="s">
        <v>458</v>
      </c>
      <c r="D49" s="73">
        <v>56</v>
      </c>
      <c r="E49" s="73">
        <v>159.5</v>
      </c>
      <c r="F49" s="76">
        <f>(D49-E49)/E49</f>
        <v>-0.64890282131661448</v>
      </c>
      <c r="G49" s="73">
        <v>8</v>
      </c>
      <c r="H49" s="72">
        <v>1</v>
      </c>
      <c r="I49" s="72">
        <f>G49/H49</f>
        <v>8</v>
      </c>
      <c r="J49" s="72">
        <v>1</v>
      </c>
      <c r="K49" s="72">
        <v>16</v>
      </c>
      <c r="L49" s="73">
        <v>23580.92</v>
      </c>
      <c r="M49" s="73">
        <v>4279</v>
      </c>
      <c r="N49" s="71">
        <v>44316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80"/>
      <c r="Z49" s="66"/>
    </row>
    <row r="50" spans="1:26" ht="25.35" customHeight="1">
      <c r="A50" s="69">
        <v>32</v>
      </c>
      <c r="B50" s="85">
        <v>19</v>
      </c>
      <c r="C50" s="74" t="s">
        <v>327</v>
      </c>
      <c r="D50" s="73">
        <v>14</v>
      </c>
      <c r="E50" s="72">
        <v>480.5</v>
      </c>
      <c r="F50" s="76">
        <f>(D50-E50)/E50</f>
        <v>-0.97086368366285125</v>
      </c>
      <c r="G50" s="73">
        <v>3</v>
      </c>
      <c r="H50" s="72">
        <v>1</v>
      </c>
      <c r="I50" s="72">
        <f>G50/H50</f>
        <v>3</v>
      </c>
      <c r="J50" s="72">
        <v>1</v>
      </c>
      <c r="K50" s="72" t="s">
        <v>36</v>
      </c>
      <c r="L50" s="73">
        <v>116376.92</v>
      </c>
      <c r="M50" s="73">
        <v>23816</v>
      </c>
      <c r="N50" s="71">
        <v>44106</v>
      </c>
      <c r="O50" s="70" t="s">
        <v>50</v>
      </c>
      <c r="P50" s="67"/>
      <c r="Q50" s="65"/>
      <c r="R50" s="59"/>
      <c r="S50" s="65"/>
      <c r="T50" s="67"/>
      <c r="U50" s="66"/>
      <c r="V50" s="66"/>
      <c r="W50" s="66"/>
      <c r="X50" s="66"/>
      <c r="Y50" s="66"/>
      <c r="Z50" s="67"/>
    </row>
    <row r="51" spans="1:26" ht="25.35" customHeight="1">
      <c r="A51" s="45"/>
      <c r="B51" s="45"/>
      <c r="C51" s="56" t="s">
        <v>94</v>
      </c>
      <c r="D51" s="68">
        <f>SUM(D47:D50)</f>
        <v>184477.46999999997</v>
      </c>
      <c r="E51" s="68">
        <f t="shared" ref="E51:G51" si="5">SUM(E47:E50)</f>
        <v>207866.93</v>
      </c>
      <c r="F51" s="78">
        <f>(D51-E51)/E51</f>
        <v>-0.11252131351533418</v>
      </c>
      <c r="G51" s="68">
        <f t="shared" si="5"/>
        <v>34051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2" style="27" bestFit="1" customWidth="1"/>
    <col min="25" max="25" width="11.44140625" style="27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498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499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492</v>
      </c>
      <c r="E6" s="36" t="s">
        <v>500</v>
      </c>
      <c r="F6" s="108"/>
      <c r="G6" s="36" t="s">
        <v>492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493</v>
      </c>
      <c r="E10" s="90" t="s">
        <v>501</v>
      </c>
      <c r="F10" s="108"/>
      <c r="G10" s="90" t="s">
        <v>493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  <c r="AA12" s="65"/>
    </row>
    <row r="13" spans="1:27" ht="25.35" customHeight="1">
      <c r="A13" s="69">
        <v>1</v>
      </c>
      <c r="B13" s="83">
        <v>1</v>
      </c>
      <c r="C13" s="74" t="s">
        <v>401</v>
      </c>
      <c r="D13" s="73">
        <v>51366.330000000016</v>
      </c>
      <c r="E13" s="72">
        <v>67440.81</v>
      </c>
      <c r="F13" s="76">
        <f>(D13-E13)/E13</f>
        <v>-0.23834945042919831</v>
      </c>
      <c r="G13" s="73">
        <v>8310</v>
      </c>
      <c r="H13" s="72">
        <v>333</v>
      </c>
      <c r="I13" s="72">
        <f t="shared" ref="I13:I22" si="0">G13/H13</f>
        <v>24.954954954954953</v>
      </c>
      <c r="J13" s="72">
        <v>18</v>
      </c>
      <c r="K13" s="72">
        <v>2</v>
      </c>
      <c r="L13" s="73">
        <v>125834.24000000001</v>
      </c>
      <c r="M13" s="73">
        <v>19790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  <c r="AA13" s="65"/>
    </row>
    <row r="14" spans="1:27" ht="25.35" customHeight="1">
      <c r="A14" s="69">
        <v>2</v>
      </c>
      <c r="B14" s="83" t="s">
        <v>34</v>
      </c>
      <c r="C14" s="74" t="s">
        <v>455</v>
      </c>
      <c r="D14" s="73">
        <v>48833.64</v>
      </c>
      <c r="E14" s="72" t="s">
        <v>36</v>
      </c>
      <c r="F14" s="72" t="s">
        <v>36</v>
      </c>
      <c r="G14" s="73">
        <v>7055</v>
      </c>
      <c r="H14" s="72">
        <v>213</v>
      </c>
      <c r="I14" s="72">
        <f t="shared" si="0"/>
        <v>33.122065727699528</v>
      </c>
      <c r="J14" s="72">
        <v>15</v>
      </c>
      <c r="K14" s="72">
        <v>1</v>
      </c>
      <c r="L14" s="73">
        <v>53638.98</v>
      </c>
      <c r="M14" s="73">
        <v>7753</v>
      </c>
      <c r="N14" s="71">
        <v>44414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>
        <v>2</v>
      </c>
      <c r="C15" s="74" t="s">
        <v>395</v>
      </c>
      <c r="D15" s="73">
        <v>40978.85</v>
      </c>
      <c r="E15" s="72">
        <v>45060.38</v>
      </c>
      <c r="F15" s="76">
        <f>(D15-E15)/E15</f>
        <v>-9.0579129603434311E-2</v>
      </c>
      <c r="G15" s="73">
        <v>8744</v>
      </c>
      <c r="H15" s="72">
        <v>247</v>
      </c>
      <c r="I15" s="72">
        <f t="shared" si="0"/>
        <v>35.400809716599191</v>
      </c>
      <c r="J15" s="72">
        <v>18</v>
      </c>
      <c r="K15" s="72">
        <v>3</v>
      </c>
      <c r="L15" s="73">
        <v>141868</v>
      </c>
      <c r="M15" s="73">
        <v>30609</v>
      </c>
      <c r="N15" s="71">
        <v>44400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1"/>
      <c r="Y15" s="80"/>
      <c r="Z15" s="66"/>
      <c r="AA15" s="66"/>
    </row>
    <row r="16" spans="1:27" ht="25.35" customHeight="1">
      <c r="A16" s="69">
        <v>4</v>
      </c>
      <c r="B16" s="83">
        <v>4</v>
      </c>
      <c r="C16" s="74" t="s">
        <v>437</v>
      </c>
      <c r="D16" s="73">
        <v>16187.86</v>
      </c>
      <c r="E16" s="72">
        <v>19229.189999999999</v>
      </c>
      <c r="F16" s="76">
        <f>(D16-E16)/E16</f>
        <v>-0.15816214827561631</v>
      </c>
      <c r="G16" s="73">
        <v>3372</v>
      </c>
      <c r="H16" s="72">
        <v>136</v>
      </c>
      <c r="I16" s="72">
        <f t="shared" si="0"/>
        <v>24.794117647058822</v>
      </c>
      <c r="J16" s="72">
        <v>9</v>
      </c>
      <c r="K16" s="72">
        <v>4</v>
      </c>
      <c r="L16" s="73">
        <v>129119.64</v>
      </c>
      <c r="M16" s="73">
        <v>26457</v>
      </c>
      <c r="N16" s="71">
        <v>44393</v>
      </c>
      <c r="O16" s="58" t="s">
        <v>56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  <c r="AA16" s="65"/>
    </row>
    <row r="17" spans="1:27" ht="25.35" customHeight="1">
      <c r="A17" s="69">
        <v>5</v>
      </c>
      <c r="B17" s="83">
        <v>3</v>
      </c>
      <c r="C17" s="74" t="s">
        <v>468</v>
      </c>
      <c r="D17" s="73">
        <v>15753.12</v>
      </c>
      <c r="E17" s="72">
        <v>20332.669999999998</v>
      </c>
      <c r="F17" s="76">
        <f>(D17-E17)/E17</f>
        <v>-0.22523111819549513</v>
      </c>
      <c r="G17" s="73">
        <v>2762</v>
      </c>
      <c r="H17" s="72">
        <v>168</v>
      </c>
      <c r="I17" s="72">
        <f t="shared" si="0"/>
        <v>16.44047619047619</v>
      </c>
      <c r="J17" s="72">
        <v>12</v>
      </c>
      <c r="K17" s="72">
        <v>2</v>
      </c>
      <c r="L17" s="73">
        <v>36472</v>
      </c>
      <c r="M17" s="73">
        <v>6451</v>
      </c>
      <c r="N17" s="71">
        <v>44407</v>
      </c>
      <c r="O17" s="70" t="s">
        <v>43</v>
      </c>
      <c r="P17" s="67"/>
      <c r="Q17" s="79"/>
      <c r="R17" s="79"/>
      <c r="S17" s="79"/>
      <c r="T17" s="79"/>
      <c r="U17" s="80"/>
      <c r="V17" s="80"/>
      <c r="W17" s="80"/>
      <c r="X17" s="81"/>
      <c r="Y17" s="66"/>
      <c r="Z17" s="81"/>
      <c r="AA17" s="65"/>
    </row>
    <row r="18" spans="1:27" ht="25.35" customHeight="1">
      <c r="A18" s="69">
        <v>6</v>
      </c>
      <c r="B18" s="83" t="s">
        <v>34</v>
      </c>
      <c r="C18" s="74" t="s">
        <v>87</v>
      </c>
      <c r="D18" s="73">
        <v>14329.59</v>
      </c>
      <c r="E18" s="72" t="s">
        <v>36</v>
      </c>
      <c r="F18" s="72" t="s">
        <v>36</v>
      </c>
      <c r="G18" s="73">
        <v>3319</v>
      </c>
      <c r="H18" s="72">
        <v>212</v>
      </c>
      <c r="I18" s="72">
        <f t="shared" si="0"/>
        <v>15.65566037735849</v>
      </c>
      <c r="J18" s="72">
        <v>16</v>
      </c>
      <c r="K18" s="72">
        <v>1</v>
      </c>
      <c r="L18" s="73">
        <v>14329.59</v>
      </c>
      <c r="M18" s="73">
        <v>3319</v>
      </c>
      <c r="N18" s="71">
        <v>44414</v>
      </c>
      <c r="O18" s="70" t="s">
        <v>41</v>
      </c>
      <c r="P18" s="67"/>
      <c r="Q18" s="79"/>
      <c r="R18" s="79"/>
      <c r="S18" s="79"/>
      <c r="T18" s="79"/>
      <c r="U18" s="80"/>
      <c r="V18" s="80"/>
      <c r="W18" s="80"/>
      <c r="X18" s="81"/>
      <c r="Y18" s="66"/>
      <c r="Z18" s="81"/>
      <c r="AA18" s="65"/>
    </row>
    <row r="19" spans="1:27" ht="25.35" customHeight="1">
      <c r="A19" s="69">
        <v>7</v>
      </c>
      <c r="B19" s="83">
        <v>5</v>
      </c>
      <c r="C19" s="74" t="s">
        <v>420</v>
      </c>
      <c r="D19" s="73">
        <v>12145.51</v>
      </c>
      <c r="E19" s="72">
        <v>15121.84</v>
      </c>
      <c r="F19" s="76">
        <f>(D19-E19)/E19</f>
        <v>-0.19682327018405166</v>
      </c>
      <c r="G19" s="73">
        <v>1892</v>
      </c>
      <c r="H19" s="72">
        <v>56</v>
      </c>
      <c r="I19" s="72">
        <f t="shared" si="0"/>
        <v>33.785714285714285</v>
      </c>
      <c r="J19" s="72">
        <v>6</v>
      </c>
      <c r="K19" s="72">
        <v>4</v>
      </c>
      <c r="L19" s="73">
        <v>72290.02</v>
      </c>
      <c r="M19" s="73">
        <v>11619</v>
      </c>
      <c r="N19" s="71">
        <v>44393</v>
      </c>
      <c r="O19" s="70" t="s">
        <v>142</v>
      </c>
      <c r="P19" s="67"/>
      <c r="Q19" s="79"/>
      <c r="R19" s="79"/>
      <c r="S19" s="79"/>
      <c r="T19" s="79"/>
      <c r="U19" s="80"/>
      <c r="V19" s="80"/>
      <c r="W19" s="80"/>
      <c r="X19" s="81"/>
      <c r="Y19" s="66"/>
      <c r="Z19" s="81"/>
      <c r="AA19" s="65"/>
    </row>
    <row r="20" spans="1:27" ht="25.35" customHeight="1">
      <c r="A20" s="69">
        <v>8</v>
      </c>
      <c r="B20" s="83" t="s">
        <v>34</v>
      </c>
      <c r="C20" s="74" t="s">
        <v>494</v>
      </c>
      <c r="D20" s="73">
        <v>9941.41</v>
      </c>
      <c r="E20" s="72" t="s">
        <v>36</v>
      </c>
      <c r="F20" s="72" t="s">
        <v>36</v>
      </c>
      <c r="G20" s="73">
        <v>1542</v>
      </c>
      <c r="H20" s="72">
        <v>152</v>
      </c>
      <c r="I20" s="72">
        <f t="shared" si="0"/>
        <v>10.144736842105264</v>
      </c>
      <c r="J20" s="72">
        <v>10</v>
      </c>
      <c r="K20" s="72">
        <v>1</v>
      </c>
      <c r="L20" s="73">
        <v>9941</v>
      </c>
      <c r="M20" s="73">
        <v>1542</v>
      </c>
      <c r="N20" s="71">
        <v>44414</v>
      </c>
      <c r="O20" s="70" t="s">
        <v>84</v>
      </c>
      <c r="P20" s="67"/>
      <c r="Q20" s="79"/>
      <c r="R20" s="79"/>
      <c r="S20" s="79"/>
      <c r="T20" s="79"/>
      <c r="U20" s="80"/>
      <c r="V20" s="80"/>
      <c r="W20" s="80"/>
      <c r="X20" s="81"/>
      <c r="Y20" s="66"/>
      <c r="Z20" s="81"/>
      <c r="AA20" s="65"/>
    </row>
    <row r="21" spans="1:27" ht="25.35" customHeight="1">
      <c r="A21" s="69">
        <v>9</v>
      </c>
      <c r="B21" s="83">
        <v>6</v>
      </c>
      <c r="C21" s="74" t="s">
        <v>486</v>
      </c>
      <c r="D21" s="73">
        <v>8706.26</v>
      </c>
      <c r="E21" s="72">
        <v>11986.14</v>
      </c>
      <c r="F21" s="76">
        <f>(D21-E21)/E21</f>
        <v>-0.27363938682511629</v>
      </c>
      <c r="G21" s="73">
        <v>1440</v>
      </c>
      <c r="H21" s="72">
        <v>59</v>
      </c>
      <c r="I21" s="72">
        <f t="shared" si="0"/>
        <v>24.406779661016948</v>
      </c>
      <c r="J21" s="72">
        <v>8</v>
      </c>
      <c r="K21" s="72">
        <v>7</v>
      </c>
      <c r="L21" s="73">
        <v>212826</v>
      </c>
      <c r="M21" s="73">
        <v>33758</v>
      </c>
      <c r="N21" s="71">
        <v>44372</v>
      </c>
      <c r="O21" s="70" t="s">
        <v>37</v>
      </c>
      <c r="P21" s="11"/>
      <c r="Q21" s="79"/>
      <c r="R21" s="79"/>
      <c r="S21" s="79"/>
      <c r="T21" s="79"/>
      <c r="U21" s="80"/>
      <c r="V21" s="80"/>
      <c r="W21" s="80"/>
      <c r="X21" s="81"/>
      <c r="Y21" s="81"/>
      <c r="Z21" s="66"/>
      <c r="AA21" s="66"/>
    </row>
    <row r="22" spans="1:27" ht="25.35" customHeight="1">
      <c r="A22" s="69">
        <v>10</v>
      </c>
      <c r="B22" s="83">
        <v>7</v>
      </c>
      <c r="C22" s="74" t="s">
        <v>488</v>
      </c>
      <c r="D22" s="73">
        <v>5420.53</v>
      </c>
      <c r="E22" s="72">
        <v>9950.52</v>
      </c>
      <c r="F22" s="76">
        <f>(D22-E22)/E22</f>
        <v>-0.45525158484179729</v>
      </c>
      <c r="G22" s="73">
        <v>882</v>
      </c>
      <c r="H22" s="72">
        <v>40</v>
      </c>
      <c r="I22" s="72">
        <f t="shared" si="0"/>
        <v>22.05</v>
      </c>
      <c r="J22" s="72">
        <v>7</v>
      </c>
      <c r="K22" s="72">
        <v>3</v>
      </c>
      <c r="L22" s="73">
        <v>29824</v>
      </c>
      <c r="M22" s="73">
        <v>4953</v>
      </c>
      <c r="N22" s="71">
        <v>44400</v>
      </c>
      <c r="O22" s="70" t="s">
        <v>37</v>
      </c>
      <c r="P22" s="11"/>
      <c r="Q22" s="79"/>
      <c r="R22" s="79"/>
      <c r="S22" s="79"/>
      <c r="T22" s="79"/>
      <c r="U22" s="80"/>
      <c r="V22" s="80"/>
      <c r="W22" s="80"/>
      <c r="X22" s="81"/>
      <c r="Y22" s="81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223663.1</v>
      </c>
      <c r="E23" s="68">
        <f t="shared" ref="E23:G23" si="1">SUM(E13:E22)</f>
        <v>189121.54999999996</v>
      </c>
      <c r="F23" s="78">
        <f>(D23-E23)/E23</f>
        <v>0.18264206273690151</v>
      </c>
      <c r="G23" s="68">
        <f t="shared" si="1"/>
        <v>39318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9</v>
      </c>
      <c r="C25" s="74" t="s">
        <v>489</v>
      </c>
      <c r="D25" s="73">
        <v>3031.62</v>
      </c>
      <c r="E25" s="72">
        <v>4636.0200000000004</v>
      </c>
      <c r="F25" s="76">
        <f>(D25-E25)/E25</f>
        <v>-0.34607270891842579</v>
      </c>
      <c r="G25" s="73">
        <v>486</v>
      </c>
      <c r="H25" s="72">
        <v>38</v>
      </c>
      <c r="I25" s="72">
        <f>G25/H25</f>
        <v>12.789473684210526</v>
      </c>
      <c r="J25" s="72">
        <v>4</v>
      </c>
      <c r="K25" s="72">
        <v>5</v>
      </c>
      <c r="L25" s="73">
        <v>87902</v>
      </c>
      <c r="M25" s="73">
        <v>13767</v>
      </c>
      <c r="N25" s="71">
        <v>44386</v>
      </c>
      <c r="O25" s="70" t="s">
        <v>43</v>
      </c>
      <c r="P25" s="67"/>
      <c r="Q25" s="79"/>
      <c r="R25" s="79"/>
      <c r="S25" s="79"/>
      <c r="T25" s="79"/>
      <c r="U25" s="80"/>
      <c r="V25" s="80"/>
      <c r="W25" s="81"/>
      <c r="X25" s="81"/>
      <c r="Y25" s="80"/>
      <c r="Z25" s="66"/>
      <c r="AA25" s="66"/>
    </row>
    <row r="26" spans="1:27" ht="25.35" customHeight="1">
      <c r="A26" s="69">
        <v>12</v>
      </c>
      <c r="B26" s="83" t="s">
        <v>34</v>
      </c>
      <c r="C26" s="74" t="s">
        <v>460</v>
      </c>
      <c r="D26" s="73">
        <v>2624.3</v>
      </c>
      <c r="E26" s="72" t="s">
        <v>36</v>
      </c>
      <c r="F26" s="72" t="s">
        <v>36</v>
      </c>
      <c r="G26" s="73">
        <v>460</v>
      </c>
      <c r="H26" s="72">
        <v>60</v>
      </c>
      <c r="I26" s="72">
        <f>G26/H26</f>
        <v>7.666666666666667</v>
      </c>
      <c r="J26" s="72">
        <v>9</v>
      </c>
      <c r="K26" s="72">
        <v>1</v>
      </c>
      <c r="L26" s="73">
        <v>2624</v>
      </c>
      <c r="M26" s="73">
        <v>460</v>
      </c>
      <c r="N26" s="71">
        <v>44414</v>
      </c>
      <c r="O26" s="70" t="s">
        <v>84</v>
      </c>
      <c r="P26" s="67"/>
      <c r="Q26" s="79"/>
      <c r="R26" s="79"/>
      <c r="S26" s="79"/>
      <c r="T26" s="79"/>
      <c r="U26" s="80"/>
      <c r="V26" s="80"/>
      <c r="W26" s="81"/>
      <c r="X26" s="81"/>
      <c r="Y26" s="80"/>
      <c r="Z26" s="66"/>
      <c r="AA26" s="66"/>
    </row>
    <row r="27" spans="1:27" ht="25.35" customHeight="1">
      <c r="A27" s="69">
        <v>13</v>
      </c>
      <c r="B27" s="84">
        <v>10</v>
      </c>
      <c r="C27" s="74" t="s">
        <v>456</v>
      </c>
      <c r="D27" s="73">
        <v>1241.07</v>
      </c>
      <c r="E27" s="72">
        <v>1912.98</v>
      </c>
      <c r="F27" s="76">
        <f>(D27-E27)/E27</f>
        <v>-0.35123733651162065</v>
      </c>
      <c r="G27" s="73">
        <v>286</v>
      </c>
      <c r="H27" s="72">
        <v>21</v>
      </c>
      <c r="I27" s="72">
        <f>G27/H27</f>
        <v>13.619047619047619</v>
      </c>
      <c r="J27" s="72">
        <v>3</v>
      </c>
      <c r="K27" s="72">
        <v>6</v>
      </c>
      <c r="L27" s="73">
        <v>44583</v>
      </c>
      <c r="M27" s="73">
        <v>9818</v>
      </c>
      <c r="N27" s="71">
        <v>44379</v>
      </c>
      <c r="O27" s="70" t="s">
        <v>37</v>
      </c>
      <c r="P27" s="67"/>
      <c r="Q27" s="79"/>
      <c r="R27" s="79"/>
      <c r="S27" s="79"/>
      <c r="T27" s="79"/>
      <c r="U27" s="79"/>
      <c r="V27" s="80"/>
      <c r="W27" s="81"/>
      <c r="X27" s="66"/>
      <c r="Y27" s="81"/>
      <c r="Z27" s="80"/>
      <c r="AA27" s="65"/>
    </row>
    <row r="28" spans="1:27" ht="25.35" customHeight="1">
      <c r="A28" s="69">
        <v>14</v>
      </c>
      <c r="B28" s="83" t="s">
        <v>34</v>
      </c>
      <c r="C28" s="74" t="s">
        <v>429</v>
      </c>
      <c r="D28" s="73">
        <v>1024.81</v>
      </c>
      <c r="E28" s="72" t="s">
        <v>36</v>
      </c>
      <c r="F28" s="72" t="s">
        <v>36</v>
      </c>
      <c r="G28" s="73">
        <v>186</v>
      </c>
      <c r="H28" s="72" t="s">
        <v>36</v>
      </c>
      <c r="I28" s="72" t="s">
        <v>36</v>
      </c>
      <c r="J28" s="72">
        <v>6</v>
      </c>
      <c r="K28" s="72">
        <v>1</v>
      </c>
      <c r="L28" s="73">
        <v>1024.81</v>
      </c>
      <c r="M28" s="73">
        <v>186</v>
      </c>
      <c r="N28" s="71">
        <v>44414</v>
      </c>
      <c r="O28" s="70" t="s">
        <v>296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  <c r="AA28" s="65"/>
    </row>
    <row r="29" spans="1:27" ht="25.35" customHeight="1">
      <c r="A29" s="69">
        <v>15</v>
      </c>
      <c r="B29" s="84">
        <v>12</v>
      </c>
      <c r="C29" s="74" t="s">
        <v>487</v>
      </c>
      <c r="D29" s="73">
        <v>995.19</v>
      </c>
      <c r="E29" s="72">
        <v>1399.8</v>
      </c>
      <c r="F29" s="76">
        <f>(D29-E29)/E29</f>
        <v>-0.28904843549078435</v>
      </c>
      <c r="G29" s="73">
        <v>145</v>
      </c>
      <c r="H29" s="72">
        <v>6</v>
      </c>
      <c r="I29" s="72">
        <f t="shared" ref="I29:I34" si="2">G29/H29</f>
        <v>24.166666666666668</v>
      </c>
      <c r="J29" s="72">
        <v>1</v>
      </c>
      <c r="K29" s="72">
        <v>10</v>
      </c>
      <c r="L29" s="73">
        <v>109334.89</v>
      </c>
      <c r="M29" s="73">
        <v>17464</v>
      </c>
      <c r="N29" s="71">
        <v>44351</v>
      </c>
      <c r="O29" s="70" t="s">
        <v>56</v>
      </c>
      <c r="P29" s="11"/>
      <c r="Q29" s="79"/>
      <c r="R29" s="79"/>
      <c r="S29" s="79"/>
      <c r="T29" s="79"/>
      <c r="U29" s="80"/>
      <c r="V29" s="80"/>
      <c r="W29" s="80"/>
      <c r="X29" s="81"/>
      <c r="Y29" s="81"/>
      <c r="Z29" s="66"/>
      <c r="AA29" s="65"/>
    </row>
    <row r="30" spans="1:27" ht="25.35" customHeight="1">
      <c r="A30" s="69">
        <v>16</v>
      </c>
      <c r="B30" s="84" t="s">
        <v>58</v>
      </c>
      <c r="C30" s="29" t="s">
        <v>400</v>
      </c>
      <c r="D30" s="73">
        <v>857.13</v>
      </c>
      <c r="E30" s="72" t="s">
        <v>36</v>
      </c>
      <c r="F30" s="72" t="s">
        <v>36</v>
      </c>
      <c r="G30" s="73">
        <v>143</v>
      </c>
      <c r="H30" s="72">
        <v>3</v>
      </c>
      <c r="I30" s="72">
        <f t="shared" si="2"/>
        <v>47.666666666666664</v>
      </c>
      <c r="J30" s="72">
        <v>3</v>
      </c>
      <c r="K30" s="72">
        <v>0</v>
      </c>
      <c r="L30" s="73">
        <v>857</v>
      </c>
      <c r="M30" s="73">
        <v>143</v>
      </c>
      <c r="N30" s="71" t="s">
        <v>60</v>
      </c>
      <c r="O30" s="70" t="s">
        <v>43</v>
      </c>
      <c r="P30" s="67"/>
      <c r="Q30" s="79"/>
      <c r="R30" s="79"/>
      <c r="S30" s="79"/>
      <c r="T30" s="79"/>
      <c r="U30" s="79"/>
      <c r="V30" s="80"/>
      <c r="W30" s="80"/>
      <c r="X30" s="23"/>
      <c r="Y30" s="81"/>
      <c r="Z30" s="66"/>
      <c r="AA30" s="66"/>
    </row>
    <row r="31" spans="1:27" ht="25.35" customHeight="1">
      <c r="A31" s="69">
        <v>17</v>
      </c>
      <c r="B31" s="83">
        <v>11</v>
      </c>
      <c r="C31" s="61" t="s">
        <v>333</v>
      </c>
      <c r="D31" s="73">
        <v>642.9</v>
      </c>
      <c r="E31" s="72">
        <v>1472.3400000000001</v>
      </c>
      <c r="F31" s="76">
        <f>(D31-E31)/E31</f>
        <v>-0.56334813969599418</v>
      </c>
      <c r="G31" s="73">
        <v>183</v>
      </c>
      <c r="H31" s="72">
        <v>18</v>
      </c>
      <c r="I31" s="72">
        <f t="shared" si="2"/>
        <v>10.166666666666666</v>
      </c>
      <c r="J31" s="72">
        <v>3</v>
      </c>
      <c r="K31" s="72">
        <v>7</v>
      </c>
      <c r="L31" s="73">
        <v>46636.749999999993</v>
      </c>
      <c r="M31" s="73">
        <v>10525</v>
      </c>
      <c r="N31" s="71">
        <v>44372</v>
      </c>
      <c r="O31" s="70" t="s">
        <v>50</v>
      </c>
      <c r="P31" s="67"/>
      <c r="Q31" s="79"/>
      <c r="R31" s="79"/>
      <c r="S31" s="79"/>
      <c r="T31" s="79"/>
      <c r="U31" s="80"/>
      <c r="V31" s="80"/>
      <c r="W31" s="81"/>
      <c r="X31" s="80"/>
      <c r="Y31" s="66"/>
      <c r="Z31" s="81"/>
      <c r="AA31" s="65"/>
    </row>
    <row r="32" spans="1:27" ht="25.35" customHeight="1">
      <c r="A32" s="69">
        <v>18</v>
      </c>
      <c r="B32" s="83">
        <v>15</v>
      </c>
      <c r="C32" s="74" t="s">
        <v>502</v>
      </c>
      <c r="D32" s="73">
        <v>550.82000000000005</v>
      </c>
      <c r="E32" s="72">
        <v>906.1</v>
      </c>
      <c r="F32" s="76">
        <f>(D32-E32)/E32</f>
        <v>-0.39209800242798803</v>
      </c>
      <c r="G32" s="73">
        <v>99</v>
      </c>
      <c r="H32" s="72">
        <v>9</v>
      </c>
      <c r="I32" s="72">
        <f t="shared" si="2"/>
        <v>11</v>
      </c>
      <c r="J32" s="72">
        <v>5</v>
      </c>
      <c r="K32" s="72">
        <v>4</v>
      </c>
      <c r="L32" s="73">
        <v>5896.28</v>
      </c>
      <c r="M32" s="73">
        <v>1064</v>
      </c>
      <c r="N32" s="71">
        <v>44393</v>
      </c>
      <c r="O32" s="70" t="s">
        <v>80</v>
      </c>
      <c r="P32" s="11"/>
      <c r="Q32" s="65"/>
      <c r="R32" s="59"/>
      <c r="S32" s="65"/>
      <c r="T32" s="67"/>
      <c r="U32" s="66"/>
      <c r="V32" s="66"/>
      <c r="W32" s="66"/>
      <c r="X32" s="67"/>
      <c r="Y32" s="66"/>
      <c r="Z32" s="66"/>
      <c r="AA32" s="65"/>
    </row>
    <row r="33" spans="1:26" ht="25.35" customHeight="1">
      <c r="A33" s="69">
        <v>19</v>
      </c>
      <c r="B33" s="75" t="s">
        <v>36</v>
      </c>
      <c r="C33" s="74" t="s">
        <v>327</v>
      </c>
      <c r="D33" s="73">
        <v>480.5</v>
      </c>
      <c r="E33" s="72" t="s">
        <v>36</v>
      </c>
      <c r="F33" s="72" t="s">
        <v>36</v>
      </c>
      <c r="G33" s="73">
        <v>278</v>
      </c>
      <c r="H33" s="72">
        <v>8</v>
      </c>
      <c r="I33" s="72">
        <f t="shared" si="2"/>
        <v>34.75</v>
      </c>
      <c r="J33" s="72">
        <v>2</v>
      </c>
      <c r="K33" s="72" t="s">
        <v>36</v>
      </c>
      <c r="L33" s="73">
        <v>116362.92</v>
      </c>
      <c r="M33" s="73">
        <v>23813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84">
        <v>14</v>
      </c>
      <c r="C34" s="74" t="s">
        <v>331</v>
      </c>
      <c r="D34" s="73">
        <v>332.9</v>
      </c>
      <c r="E34" s="72">
        <v>1325.64</v>
      </c>
      <c r="F34" s="76">
        <f>(D34-E34)/E34</f>
        <v>-0.74887601460426667</v>
      </c>
      <c r="G34" s="73">
        <v>72</v>
      </c>
      <c r="H34" s="72">
        <v>5</v>
      </c>
      <c r="I34" s="72">
        <f t="shared" si="2"/>
        <v>14.4</v>
      </c>
      <c r="J34" s="72">
        <v>1</v>
      </c>
      <c r="K34" s="72">
        <v>10</v>
      </c>
      <c r="L34" s="73">
        <v>81963</v>
      </c>
      <c r="M34" s="73">
        <v>18232</v>
      </c>
      <c r="N34" s="71">
        <v>44351</v>
      </c>
      <c r="O34" s="70" t="s">
        <v>37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235444.34</v>
      </c>
      <c r="E35" s="68">
        <f>SUM(E23:E34)</f>
        <v>200774.42999999996</v>
      </c>
      <c r="F35" s="78">
        <f>(D35-E35)/E35</f>
        <v>0.17268090363897454</v>
      </c>
      <c r="G35" s="68">
        <f>SUM(G23:G34)</f>
        <v>41656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4">
        <v>17</v>
      </c>
      <c r="C37" s="74" t="s">
        <v>503</v>
      </c>
      <c r="D37" s="73">
        <v>327.17</v>
      </c>
      <c r="E37" s="72">
        <v>637.9</v>
      </c>
      <c r="F37" s="76">
        <f>(D37-E37)/E37</f>
        <v>-0.48711396770653703</v>
      </c>
      <c r="G37" s="73">
        <v>57</v>
      </c>
      <c r="H37" s="72">
        <v>6</v>
      </c>
      <c r="I37" s="72">
        <f>G37/H37</f>
        <v>9.5</v>
      </c>
      <c r="J37" s="72">
        <v>2</v>
      </c>
      <c r="K37" s="72">
        <v>3</v>
      </c>
      <c r="L37" s="73">
        <v>2869.03</v>
      </c>
      <c r="M37" s="73">
        <v>476</v>
      </c>
      <c r="N37" s="71">
        <v>44400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66"/>
      <c r="Y37" s="80"/>
      <c r="Z37" s="81"/>
    </row>
    <row r="38" spans="1:26" ht="25.35" customHeight="1">
      <c r="A38" s="69">
        <v>22</v>
      </c>
      <c r="B38" s="72" t="s">
        <v>36</v>
      </c>
      <c r="C38" s="30" t="s">
        <v>478</v>
      </c>
      <c r="D38" s="73">
        <v>286.5</v>
      </c>
      <c r="E38" s="72" t="s">
        <v>36</v>
      </c>
      <c r="F38" s="72" t="s">
        <v>36</v>
      </c>
      <c r="G38" s="73">
        <v>153</v>
      </c>
      <c r="H38" s="28">
        <v>12</v>
      </c>
      <c r="I38" s="72">
        <f>G38/H38</f>
        <v>12.75</v>
      </c>
      <c r="J38" s="72">
        <v>3</v>
      </c>
      <c r="K38" s="72" t="s">
        <v>36</v>
      </c>
      <c r="L38" s="73">
        <v>246555</v>
      </c>
      <c r="M38" s="73">
        <v>51305</v>
      </c>
      <c r="N38" s="71">
        <v>43840</v>
      </c>
      <c r="O38" s="70" t="s">
        <v>43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60" t="s">
        <v>448</v>
      </c>
      <c r="D39" s="73">
        <v>259</v>
      </c>
      <c r="E39" s="72" t="s">
        <v>36</v>
      </c>
      <c r="F39" s="72" t="s">
        <v>36</v>
      </c>
      <c r="G39" s="73">
        <v>48</v>
      </c>
      <c r="H39" s="72">
        <v>4</v>
      </c>
      <c r="I39" s="72">
        <f>G39/H39</f>
        <v>12</v>
      </c>
      <c r="J39" s="72">
        <v>3</v>
      </c>
      <c r="K39" s="72" t="s">
        <v>36</v>
      </c>
      <c r="L39" s="73">
        <v>29450.92</v>
      </c>
      <c r="M39" s="73">
        <v>5200</v>
      </c>
      <c r="N39" s="71">
        <v>44316</v>
      </c>
      <c r="O39" s="70" t="s">
        <v>80</v>
      </c>
      <c r="P39" s="67"/>
      <c r="Q39" s="79"/>
      <c r="R39" s="79"/>
      <c r="S39" s="65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83">
        <v>20</v>
      </c>
      <c r="C40" s="60" t="s">
        <v>305</v>
      </c>
      <c r="D40" s="73">
        <v>230</v>
      </c>
      <c r="E40" s="73">
        <v>222</v>
      </c>
      <c r="F40" s="76">
        <f>(D40-E40)/E40</f>
        <v>3.6036036036036036E-2</v>
      </c>
      <c r="G40" s="73">
        <v>40</v>
      </c>
      <c r="H40" s="72" t="s">
        <v>36</v>
      </c>
      <c r="I40" s="72" t="s">
        <v>36</v>
      </c>
      <c r="J40" s="72">
        <v>1</v>
      </c>
      <c r="K40" s="72">
        <v>13</v>
      </c>
      <c r="L40" s="73">
        <v>5717.92</v>
      </c>
      <c r="M40" s="73">
        <v>1146</v>
      </c>
      <c r="N40" s="71">
        <v>44330</v>
      </c>
      <c r="O40" s="70" t="s">
        <v>82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3">
        <v>29</v>
      </c>
      <c r="C41" s="30" t="s">
        <v>458</v>
      </c>
      <c r="D41" s="73">
        <v>159.5</v>
      </c>
      <c r="E41" s="73">
        <v>7</v>
      </c>
      <c r="F41" s="76">
        <f>(D41-E41)/E41</f>
        <v>21.785714285714285</v>
      </c>
      <c r="G41" s="73">
        <v>41</v>
      </c>
      <c r="H41" s="72">
        <v>3</v>
      </c>
      <c r="I41" s="72">
        <f>G41/H41</f>
        <v>13.666666666666666</v>
      </c>
      <c r="J41" s="72">
        <v>1</v>
      </c>
      <c r="K41" s="72">
        <v>15</v>
      </c>
      <c r="L41" s="73">
        <v>23524.92</v>
      </c>
      <c r="M41" s="73">
        <v>4271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81"/>
      <c r="X41" s="81"/>
      <c r="Y41" s="80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138</v>
      </c>
      <c r="E42" s="72" t="s">
        <v>36</v>
      </c>
      <c r="F42" s="72" t="s">
        <v>36</v>
      </c>
      <c r="G42" s="73">
        <v>69</v>
      </c>
      <c r="H42" s="28">
        <v>4</v>
      </c>
      <c r="I42" s="72">
        <f>G42/H42</f>
        <v>17.25</v>
      </c>
      <c r="J42" s="72">
        <v>1</v>
      </c>
      <c r="K42" s="72" t="s">
        <v>36</v>
      </c>
      <c r="L42" s="73">
        <v>89932</v>
      </c>
      <c r="M42" s="73">
        <v>21008</v>
      </c>
      <c r="N42" s="71">
        <v>43875</v>
      </c>
      <c r="O42" s="70" t="s">
        <v>50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5.35" customHeight="1">
      <c r="A43" s="69">
        <v>27</v>
      </c>
      <c r="B43" s="83">
        <v>26</v>
      </c>
      <c r="C43" s="74" t="s">
        <v>477</v>
      </c>
      <c r="D43" s="73">
        <v>130.71</v>
      </c>
      <c r="E43" s="73">
        <v>22.2</v>
      </c>
      <c r="F43" s="76">
        <f>(D43-E43)/E43</f>
        <v>4.8878378378378384</v>
      </c>
      <c r="G43" s="73">
        <v>24</v>
      </c>
      <c r="H43" s="28">
        <v>1</v>
      </c>
      <c r="I43" s="72">
        <f>G43/H43</f>
        <v>24</v>
      </c>
      <c r="J43" s="72">
        <v>1</v>
      </c>
      <c r="K43" s="72">
        <v>15</v>
      </c>
      <c r="L43" s="73">
        <v>45196</v>
      </c>
      <c r="M43" s="73">
        <v>9404</v>
      </c>
      <c r="N43" s="71">
        <v>44316</v>
      </c>
      <c r="O43" s="70" t="s">
        <v>43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75" t="s">
        <v>36</v>
      </c>
      <c r="C44" s="29" t="s">
        <v>481</v>
      </c>
      <c r="D44" s="73">
        <v>128</v>
      </c>
      <c r="E44" s="72" t="s">
        <v>36</v>
      </c>
      <c r="F44" s="72" t="s">
        <v>36</v>
      </c>
      <c r="G44" s="73">
        <v>64</v>
      </c>
      <c r="H44" s="72">
        <v>9</v>
      </c>
      <c r="I44" s="72">
        <f>G44/H44</f>
        <v>7.1111111111111107</v>
      </c>
      <c r="J44" s="72">
        <v>3</v>
      </c>
      <c r="K44" s="72" t="s">
        <v>36</v>
      </c>
      <c r="L44" s="73">
        <v>817270</v>
      </c>
      <c r="M44" s="73">
        <v>154726</v>
      </c>
      <c r="N44" s="71">
        <v>43665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25</v>
      </c>
      <c r="C45" s="77" t="s">
        <v>216</v>
      </c>
      <c r="D45" s="73">
        <v>44.5</v>
      </c>
      <c r="E45" s="73">
        <v>46</v>
      </c>
      <c r="F45" s="76">
        <f>(D45-E45)/E45</f>
        <v>-3.2608695652173912E-2</v>
      </c>
      <c r="G45" s="73">
        <v>15</v>
      </c>
      <c r="H45" s="72">
        <v>1</v>
      </c>
      <c r="I45" s="72">
        <f>G45/H45</f>
        <v>15</v>
      </c>
      <c r="J45" s="72">
        <v>1</v>
      </c>
      <c r="K45" s="72">
        <v>14</v>
      </c>
      <c r="L45" s="73">
        <v>23731</v>
      </c>
      <c r="M45" s="73">
        <v>4179</v>
      </c>
      <c r="N45" s="71">
        <v>44323</v>
      </c>
      <c r="O45" s="70" t="s">
        <v>43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237147.72</v>
      </c>
      <c r="E46" s="68">
        <f t="shared" ref="E46:G46" si="3">SUM(E35:E45)</f>
        <v>201709.52999999997</v>
      </c>
      <c r="F46" s="78">
        <f>(D46-E46)/E46</f>
        <v>0.17568922003833948</v>
      </c>
      <c r="G46" s="68">
        <f t="shared" si="3"/>
        <v>42167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D45" sqref="D45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20" width="11.5546875" style="65" customWidth="1"/>
    <col min="21" max="21" width="12.33203125" style="65" customWidth="1"/>
    <col min="22" max="22" width="11.88671875" style="65" bestFit="1" customWidth="1"/>
    <col min="23" max="23" width="14.88671875" style="65" customWidth="1"/>
    <col min="24" max="24" width="13.6640625" style="65" customWidth="1"/>
    <col min="25" max="25" width="12" style="65" bestFit="1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0</v>
      </c>
      <c r="F1" s="34"/>
      <c r="G1" s="34"/>
      <c r="H1" s="34"/>
      <c r="I1" s="34"/>
    </row>
    <row r="2" spans="1:29" ht="19.5" customHeight="1">
      <c r="E2" s="34" t="s">
        <v>646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W5" s="4"/>
    </row>
    <row r="6" spans="1:29">
      <c r="A6" s="105"/>
      <c r="B6" s="105"/>
      <c r="C6" s="108"/>
      <c r="D6" s="36" t="s">
        <v>12</v>
      </c>
      <c r="E6" s="36" t="s">
        <v>13</v>
      </c>
      <c r="F6" s="108"/>
      <c r="G6" s="108" t="s">
        <v>12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W8" s="4"/>
    </row>
    <row r="9" spans="1:29" ht="15" customHeight="1">
      <c r="A9" s="104"/>
      <c r="B9" s="104"/>
      <c r="C9" s="107" t="s">
        <v>17</v>
      </c>
      <c r="D9" s="92"/>
      <c r="E9" s="92"/>
      <c r="F9" s="107" t="s">
        <v>18</v>
      </c>
      <c r="G9" s="92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X9" s="66"/>
      <c r="Z9" s="67"/>
    </row>
    <row r="10" spans="1:29">
      <c r="A10" s="105"/>
      <c r="B10" s="105"/>
      <c r="C10" s="108"/>
      <c r="D10" s="36" t="s">
        <v>27</v>
      </c>
      <c r="E10" s="36" t="s">
        <v>28</v>
      </c>
      <c r="F10" s="108"/>
      <c r="G10" s="36" t="s">
        <v>27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X10" s="66"/>
      <c r="Z10" s="67"/>
    </row>
    <row r="11" spans="1:29">
      <c r="A11" s="105"/>
      <c r="B11" s="105"/>
      <c r="C11" s="108"/>
      <c r="D11" s="93" t="s">
        <v>31</v>
      </c>
      <c r="E11" s="36" t="s">
        <v>31</v>
      </c>
      <c r="F11" s="108"/>
      <c r="G11" s="93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4"/>
      <c r="X11" s="66"/>
      <c r="Y11" s="67"/>
      <c r="Z11" s="67"/>
    </row>
    <row r="12" spans="1:29" ht="15.6" customHeight="1" thickBot="1">
      <c r="A12" s="105"/>
      <c r="B12" s="106"/>
      <c r="C12" s="109"/>
      <c r="D12" s="94"/>
      <c r="E12" s="37" t="s">
        <v>15</v>
      </c>
      <c r="F12" s="109"/>
      <c r="G12" s="94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4"/>
      <c r="X12" s="66"/>
      <c r="Y12" s="66"/>
      <c r="Z12" s="2"/>
    </row>
    <row r="13" spans="1:29" ht="25.35" customHeight="1">
      <c r="A13" s="69">
        <v>1</v>
      </c>
      <c r="B13" s="69" t="s">
        <v>34</v>
      </c>
      <c r="C13" s="74" t="s">
        <v>35</v>
      </c>
      <c r="D13" s="73">
        <v>76403.11</v>
      </c>
      <c r="E13" s="72" t="s">
        <v>36</v>
      </c>
      <c r="F13" s="72" t="s">
        <v>36</v>
      </c>
      <c r="G13" s="73">
        <v>11076</v>
      </c>
      <c r="H13" s="72">
        <v>416</v>
      </c>
      <c r="I13" s="72">
        <f t="shared" ref="I13:I18" si="0">G13/H13</f>
        <v>26.625</v>
      </c>
      <c r="J13" s="72">
        <v>26</v>
      </c>
      <c r="K13" s="72">
        <v>1</v>
      </c>
      <c r="L13" s="73">
        <v>79930</v>
      </c>
      <c r="M13" s="73">
        <v>11604</v>
      </c>
      <c r="N13" s="71">
        <v>44722</v>
      </c>
      <c r="O13" s="70" t="s">
        <v>37</v>
      </c>
      <c r="P13" s="67"/>
      <c r="Q13" s="79"/>
      <c r="R13" s="79"/>
      <c r="S13" s="79"/>
      <c r="T13" s="79"/>
      <c r="V13" s="67"/>
      <c r="W13" s="2"/>
      <c r="X13" s="66"/>
      <c r="Y13" s="66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38</v>
      </c>
      <c r="D14" s="73">
        <v>33910.629999999997</v>
      </c>
      <c r="E14" s="72">
        <v>50773.91</v>
      </c>
      <c r="F14" s="76">
        <f t="shared" ref="F14:F23" si="1">(D14-E14)/E14</f>
        <v>-0.33212490430616837</v>
      </c>
      <c r="G14" s="73">
        <v>5366</v>
      </c>
      <c r="H14" s="72">
        <v>234</v>
      </c>
      <c r="I14" s="72">
        <f t="shared" si="0"/>
        <v>22.931623931623932</v>
      </c>
      <c r="J14" s="72">
        <v>15</v>
      </c>
      <c r="K14" s="72">
        <v>3</v>
      </c>
      <c r="L14" s="73">
        <v>188956</v>
      </c>
      <c r="M14" s="73">
        <v>26728</v>
      </c>
      <c r="N14" s="71">
        <v>44708</v>
      </c>
      <c r="O14" s="70" t="s">
        <v>39</v>
      </c>
      <c r="P14" s="67"/>
      <c r="Q14" s="79"/>
      <c r="R14" s="79"/>
      <c r="S14" s="64"/>
      <c r="T14" s="79"/>
      <c r="U14" s="66"/>
      <c r="V14" s="80"/>
      <c r="W14" s="2"/>
      <c r="X14" s="80"/>
      <c r="Y14" s="66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40</v>
      </c>
      <c r="D15" s="73">
        <v>22308.78</v>
      </c>
      <c r="E15" s="72">
        <v>20181.46</v>
      </c>
      <c r="F15" s="76">
        <f t="shared" si="1"/>
        <v>0.10540961853106762</v>
      </c>
      <c r="G15" s="73">
        <v>5173</v>
      </c>
      <c r="H15" s="72">
        <v>268</v>
      </c>
      <c r="I15" s="72">
        <f t="shared" si="0"/>
        <v>19.302238805970148</v>
      </c>
      <c r="J15" s="72">
        <v>15</v>
      </c>
      <c r="K15" s="72">
        <v>2</v>
      </c>
      <c r="L15" s="73">
        <v>48158.71</v>
      </c>
      <c r="M15" s="73">
        <v>11182</v>
      </c>
      <c r="N15" s="71">
        <v>44715</v>
      </c>
      <c r="O15" s="70" t="s">
        <v>41</v>
      </c>
      <c r="P15" s="67"/>
      <c r="Q15" s="79"/>
      <c r="R15" s="79"/>
      <c r="S15" s="64"/>
      <c r="T15" s="79"/>
      <c r="U15" s="66"/>
      <c r="V15" s="80"/>
      <c r="W15" s="2"/>
      <c r="X15" s="80"/>
      <c r="Y15" s="66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42</v>
      </c>
      <c r="D16" s="73">
        <v>13260.98</v>
      </c>
      <c r="E16" s="72">
        <v>16239.12</v>
      </c>
      <c r="F16" s="76">
        <f t="shared" si="1"/>
        <v>-0.18339294247471544</v>
      </c>
      <c r="G16" s="73">
        <v>2134</v>
      </c>
      <c r="H16" s="72">
        <v>167</v>
      </c>
      <c r="I16" s="72">
        <f t="shared" si="0"/>
        <v>12.778443113772456</v>
      </c>
      <c r="J16" s="72">
        <v>14</v>
      </c>
      <c r="K16" s="72">
        <v>6</v>
      </c>
      <c r="L16" s="73">
        <v>405197</v>
      </c>
      <c r="M16" s="73">
        <v>56703</v>
      </c>
      <c r="N16" s="71">
        <v>44687</v>
      </c>
      <c r="O16" s="70" t="s">
        <v>43</v>
      </c>
      <c r="P16" s="67"/>
      <c r="Q16" s="79"/>
      <c r="R16" s="79"/>
      <c r="S16" s="64"/>
      <c r="T16" s="79"/>
      <c r="U16" s="66"/>
      <c r="V16" s="80"/>
      <c r="W16" s="66"/>
      <c r="X16" s="80"/>
      <c r="Y16" s="2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44</v>
      </c>
      <c r="D17" s="73">
        <v>10320.879999999999</v>
      </c>
      <c r="E17" s="72">
        <v>10063.299999999999</v>
      </c>
      <c r="F17" s="76">
        <f t="shared" si="1"/>
        <v>2.5595977462661349E-2</v>
      </c>
      <c r="G17" s="73">
        <v>2244</v>
      </c>
      <c r="H17" s="72">
        <v>140</v>
      </c>
      <c r="I17" s="72">
        <f t="shared" si="0"/>
        <v>16.028571428571428</v>
      </c>
      <c r="J17" s="72">
        <v>9</v>
      </c>
      <c r="K17" s="72">
        <v>11</v>
      </c>
      <c r="L17" s="73">
        <v>401302</v>
      </c>
      <c r="M17" s="73">
        <v>78119</v>
      </c>
      <c r="N17" s="71">
        <v>44652</v>
      </c>
      <c r="O17" s="70" t="s">
        <v>39</v>
      </c>
      <c r="P17" s="67"/>
      <c r="Q17" s="79"/>
      <c r="R17" s="79"/>
      <c r="S17" s="79"/>
      <c r="T17" s="79"/>
      <c r="V17" s="67"/>
      <c r="W17" s="2"/>
      <c r="X17" s="66"/>
      <c r="Y17" s="2"/>
      <c r="Z17" s="2"/>
      <c r="AA17" s="66"/>
      <c r="AB17" s="66"/>
      <c r="AC17" s="67"/>
    </row>
    <row r="18" spans="1:29" ht="25.35" customHeight="1">
      <c r="A18" s="69">
        <v>6</v>
      </c>
      <c r="B18" s="69">
        <v>7</v>
      </c>
      <c r="C18" s="74" t="s">
        <v>45</v>
      </c>
      <c r="D18" s="73">
        <v>6894.79</v>
      </c>
      <c r="E18" s="72">
        <v>5393.04</v>
      </c>
      <c r="F18" s="76">
        <f t="shared" si="1"/>
        <v>0.27846075682731819</v>
      </c>
      <c r="G18" s="73">
        <v>1558</v>
      </c>
      <c r="H18" s="72">
        <v>61</v>
      </c>
      <c r="I18" s="72">
        <f t="shared" si="0"/>
        <v>25.540983606557376</v>
      </c>
      <c r="J18" s="72">
        <v>6</v>
      </c>
      <c r="K18" s="72">
        <v>13</v>
      </c>
      <c r="L18" s="73">
        <v>196029</v>
      </c>
      <c r="M18" s="73">
        <v>39480</v>
      </c>
      <c r="N18" s="71">
        <v>44638</v>
      </c>
      <c r="O18" s="70" t="s">
        <v>37</v>
      </c>
      <c r="P18" s="67"/>
      <c r="Q18" s="79"/>
      <c r="R18" s="79"/>
      <c r="S18" s="64"/>
      <c r="T18" s="79"/>
      <c r="U18" s="66"/>
      <c r="V18" s="80"/>
      <c r="W18" s="66"/>
      <c r="X18" s="80"/>
      <c r="Y18" s="2"/>
      <c r="Z18" s="81"/>
      <c r="AA18" s="66"/>
      <c r="AB18" s="66"/>
      <c r="AC18" s="81"/>
    </row>
    <row r="19" spans="1:29" ht="25.35" customHeight="1">
      <c r="A19" s="69">
        <v>7</v>
      </c>
      <c r="B19" s="82">
        <v>9</v>
      </c>
      <c r="C19" s="74" t="s">
        <v>46</v>
      </c>
      <c r="D19" s="73">
        <v>4889</v>
      </c>
      <c r="E19" s="72">
        <v>4567</v>
      </c>
      <c r="F19" s="76">
        <f t="shared" si="1"/>
        <v>7.0505802496168168E-2</v>
      </c>
      <c r="G19" s="73">
        <v>709</v>
      </c>
      <c r="H19" s="72" t="s">
        <v>36</v>
      </c>
      <c r="I19" s="72" t="s">
        <v>36</v>
      </c>
      <c r="J19" s="72">
        <v>6</v>
      </c>
      <c r="K19" s="72">
        <v>4</v>
      </c>
      <c r="L19" s="73">
        <v>44430</v>
      </c>
      <c r="M19" s="73">
        <v>7371</v>
      </c>
      <c r="N19" s="71">
        <v>44701</v>
      </c>
      <c r="O19" s="70" t="s">
        <v>47</v>
      </c>
      <c r="P19" s="67"/>
      <c r="Q19" s="79"/>
      <c r="R19" s="66"/>
      <c r="S19" s="66"/>
      <c r="T19" s="81"/>
      <c r="V19" s="4"/>
      <c r="W19" s="2"/>
      <c r="X19" s="66"/>
      <c r="Y19" s="66"/>
    </row>
    <row r="20" spans="1:29" ht="25.35" customHeight="1">
      <c r="A20" s="69">
        <v>8</v>
      </c>
      <c r="B20" s="69">
        <v>10</v>
      </c>
      <c r="C20" s="74" t="s">
        <v>48</v>
      </c>
      <c r="D20" s="73">
        <v>4368.9399999999996</v>
      </c>
      <c r="E20" s="72">
        <v>4019.78</v>
      </c>
      <c r="F20" s="76">
        <f t="shared" si="1"/>
        <v>8.6860474951365341E-2</v>
      </c>
      <c r="G20" s="73">
        <v>942</v>
      </c>
      <c r="H20" s="72">
        <v>59</v>
      </c>
      <c r="I20" s="72">
        <f>G20/H20</f>
        <v>15.966101694915254</v>
      </c>
      <c r="J20" s="72">
        <v>5</v>
      </c>
      <c r="K20" s="72">
        <v>14</v>
      </c>
      <c r="L20" s="73">
        <v>281534</v>
      </c>
      <c r="M20" s="73">
        <v>56560</v>
      </c>
      <c r="N20" s="71">
        <v>44631</v>
      </c>
      <c r="O20" s="70" t="s">
        <v>43</v>
      </c>
      <c r="P20" s="67"/>
      <c r="Q20" s="79"/>
      <c r="R20" s="79"/>
      <c r="S20" s="64"/>
      <c r="T20" s="79"/>
      <c r="U20" s="66"/>
      <c r="V20" s="80"/>
      <c r="W20" s="81"/>
      <c r="X20" s="80"/>
      <c r="Y20" s="2"/>
      <c r="Z20" s="66"/>
      <c r="AA20" s="66"/>
      <c r="AB20" s="66"/>
      <c r="AC20" s="81"/>
    </row>
    <row r="21" spans="1:29" ht="25.35" customHeight="1">
      <c r="A21" s="69">
        <v>9</v>
      </c>
      <c r="B21" s="82">
        <v>5</v>
      </c>
      <c r="C21" s="74" t="s">
        <v>49</v>
      </c>
      <c r="D21" s="73">
        <v>3552.2000000000003</v>
      </c>
      <c r="E21" s="72">
        <v>5564.79</v>
      </c>
      <c r="F21" s="76">
        <f t="shared" si="1"/>
        <v>-0.36166504036989711</v>
      </c>
      <c r="G21" s="73">
        <v>1025</v>
      </c>
      <c r="H21" s="72">
        <v>92</v>
      </c>
      <c r="I21" s="72">
        <f>G21/H21</f>
        <v>11.141304347826088</v>
      </c>
      <c r="J21" s="72">
        <v>13</v>
      </c>
      <c r="K21" s="72">
        <v>3</v>
      </c>
      <c r="L21" s="73">
        <v>30339.35</v>
      </c>
      <c r="M21" s="73">
        <v>7031</v>
      </c>
      <c r="N21" s="71">
        <v>44708</v>
      </c>
      <c r="O21" s="70" t="s">
        <v>50</v>
      </c>
      <c r="P21" s="67"/>
      <c r="Q21" s="79"/>
      <c r="R21" s="79"/>
      <c r="S21" s="79"/>
      <c r="T21" s="79"/>
      <c r="U21" s="66"/>
      <c r="V21" s="66"/>
      <c r="W21" s="80"/>
      <c r="X21" s="66"/>
      <c r="Y21" s="81"/>
      <c r="Z21" s="2"/>
      <c r="AA21" s="81"/>
      <c r="AB21" s="66"/>
      <c r="AC21" s="66"/>
    </row>
    <row r="22" spans="1:29" ht="25.35" customHeight="1">
      <c r="A22" s="69">
        <v>10</v>
      </c>
      <c r="B22" s="82">
        <v>6</v>
      </c>
      <c r="C22" s="74" t="s">
        <v>51</v>
      </c>
      <c r="D22" s="73">
        <v>3254.02</v>
      </c>
      <c r="E22" s="72">
        <v>5497.87</v>
      </c>
      <c r="F22" s="76">
        <f t="shared" si="1"/>
        <v>-0.40813078519499368</v>
      </c>
      <c r="G22" s="73">
        <v>875</v>
      </c>
      <c r="H22" s="72">
        <v>42</v>
      </c>
      <c r="I22" s="72">
        <f>G22/H22</f>
        <v>20.833333333333332</v>
      </c>
      <c r="J22" s="72">
        <v>8</v>
      </c>
      <c r="K22" s="72">
        <v>10</v>
      </c>
      <c r="L22" s="73">
        <v>175084.88</v>
      </c>
      <c r="M22" s="73">
        <v>42600</v>
      </c>
      <c r="N22" s="71">
        <v>44659</v>
      </c>
      <c r="O22" s="70" t="s">
        <v>41</v>
      </c>
      <c r="P22" s="67"/>
      <c r="Q22" s="79"/>
      <c r="R22" s="79"/>
      <c r="S22" s="79"/>
      <c r="T22" s="79"/>
      <c r="U22" s="66"/>
      <c r="V22" s="66"/>
      <c r="W22" s="81"/>
      <c r="X22" s="66"/>
      <c r="Y22" s="80"/>
      <c r="AB22" s="66"/>
    </row>
    <row r="23" spans="1:29" ht="25.35" customHeight="1">
      <c r="A23" s="45"/>
      <c r="B23" s="45"/>
      <c r="C23" s="56" t="s">
        <v>52</v>
      </c>
      <c r="D23" s="68">
        <f>SUM(D13:D22)</f>
        <v>179163.33000000002</v>
      </c>
      <c r="E23" s="68">
        <v>127549.26999999997</v>
      </c>
      <c r="F23" s="78">
        <f t="shared" si="1"/>
        <v>0.40465978362714305</v>
      </c>
      <c r="G23" s="68">
        <f>SUM(G13:G22)</f>
        <v>31102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7"/>
      <c r="X23" s="66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W24" s="67"/>
    </row>
    <row r="25" spans="1:29" ht="25.35" customHeight="1">
      <c r="A25" s="69">
        <v>11</v>
      </c>
      <c r="B25" s="82">
        <v>8</v>
      </c>
      <c r="C25" s="74" t="s">
        <v>53</v>
      </c>
      <c r="D25" s="73">
        <v>2670</v>
      </c>
      <c r="E25" s="72">
        <v>5249</v>
      </c>
      <c r="F25" s="76">
        <f>(D25-E25)/E25</f>
        <v>-0.49133168222518575</v>
      </c>
      <c r="G25" s="73">
        <v>361</v>
      </c>
      <c r="H25" s="72" t="s">
        <v>36</v>
      </c>
      <c r="I25" s="72" t="s">
        <v>36</v>
      </c>
      <c r="J25" s="72">
        <v>6</v>
      </c>
      <c r="K25" s="72">
        <v>8</v>
      </c>
      <c r="L25" s="73">
        <v>115591</v>
      </c>
      <c r="M25" s="73">
        <v>17084</v>
      </c>
      <c r="N25" s="71">
        <v>44673</v>
      </c>
      <c r="O25" s="70" t="s">
        <v>47</v>
      </c>
      <c r="P25" s="67"/>
      <c r="Q25" s="79"/>
      <c r="R25" s="79"/>
      <c r="S25" s="79"/>
      <c r="T25" s="79"/>
      <c r="U25" s="79"/>
      <c r="V25" s="80"/>
      <c r="W25" s="66"/>
      <c r="X25" s="80"/>
      <c r="Y25" s="81"/>
      <c r="AB25" s="81"/>
    </row>
    <row r="26" spans="1:29" ht="25.35" customHeight="1">
      <c r="A26" s="69">
        <v>12</v>
      </c>
      <c r="B26" s="69">
        <v>12</v>
      </c>
      <c r="C26" s="74" t="s">
        <v>54</v>
      </c>
      <c r="D26" s="73">
        <v>2509.09</v>
      </c>
      <c r="E26" s="72">
        <v>3591.48</v>
      </c>
      <c r="F26" s="76">
        <f>(D26-E26)/E26</f>
        <v>-0.30137714813948563</v>
      </c>
      <c r="G26" s="73">
        <v>398</v>
      </c>
      <c r="H26" s="72">
        <v>34</v>
      </c>
      <c r="I26" s="72">
        <f>G26/H26</f>
        <v>11.705882352941176</v>
      </c>
      <c r="J26" s="72">
        <v>4</v>
      </c>
      <c r="K26" s="75">
        <v>10</v>
      </c>
      <c r="L26" s="73">
        <v>188601</v>
      </c>
      <c r="M26" s="73">
        <v>27885</v>
      </c>
      <c r="N26" s="71">
        <v>44659</v>
      </c>
      <c r="O26" s="70" t="s">
        <v>39</v>
      </c>
      <c r="P26" s="67"/>
      <c r="Q26" s="79"/>
      <c r="R26" s="79"/>
      <c r="S26" s="64"/>
      <c r="T26" s="79"/>
      <c r="U26" s="66"/>
      <c r="V26" s="80"/>
      <c r="W26" s="81"/>
      <c r="X26" s="80"/>
      <c r="Y26" s="2"/>
      <c r="Z26" s="66"/>
      <c r="AA26" s="66"/>
      <c r="AB26" s="66"/>
      <c r="AC26" s="81"/>
    </row>
    <row r="27" spans="1:29" ht="25.35" customHeight="1">
      <c r="A27" s="69">
        <v>13</v>
      </c>
      <c r="B27" s="69">
        <v>11</v>
      </c>
      <c r="C27" s="74" t="s">
        <v>55</v>
      </c>
      <c r="D27" s="73">
        <v>2449.5500000000002</v>
      </c>
      <c r="E27" s="72">
        <v>3888.1</v>
      </c>
      <c r="F27" s="76">
        <f>(D27-E27)/E27</f>
        <v>-0.36998791183354329</v>
      </c>
      <c r="G27" s="73">
        <v>385</v>
      </c>
      <c r="H27" s="72">
        <v>35</v>
      </c>
      <c r="I27" s="72">
        <f>G27/H27</f>
        <v>11</v>
      </c>
      <c r="J27" s="72">
        <v>3</v>
      </c>
      <c r="K27" s="72">
        <v>9</v>
      </c>
      <c r="L27" s="73">
        <v>313523.61</v>
      </c>
      <c r="M27" s="73">
        <v>44223</v>
      </c>
      <c r="N27" s="71">
        <v>44666</v>
      </c>
      <c r="O27" s="70" t="s">
        <v>56</v>
      </c>
      <c r="P27" s="67"/>
      <c r="Q27" s="79"/>
      <c r="R27" s="81"/>
      <c r="S27" s="81"/>
      <c r="T27" s="88"/>
      <c r="V27" s="4"/>
      <c r="W27" s="2"/>
      <c r="X27" s="66"/>
    </row>
    <row r="28" spans="1:29" ht="25.35" customHeight="1">
      <c r="A28" s="69">
        <v>14</v>
      </c>
      <c r="B28" s="69">
        <v>16</v>
      </c>
      <c r="C28" s="74" t="s">
        <v>57</v>
      </c>
      <c r="D28" s="73">
        <v>1963</v>
      </c>
      <c r="E28" s="72">
        <v>1561</v>
      </c>
      <c r="F28" s="76">
        <f>(D28-E28)/E28</f>
        <v>0.25752722613709161</v>
      </c>
      <c r="G28" s="73">
        <v>515</v>
      </c>
      <c r="H28" s="72" t="s">
        <v>36</v>
      </c>
      <c r="I28" s="72" t="s">
        <v>36</v>
      </c>
      <c r="J28" s="72">
        <v>8</v>
      </c>
      <c r="K28" s="72">
        <v>5</v>
      </c>
      <c r="L28" s="73">
        <v>42864</v>
      </c>
      <c r="M28" s="73">
        <v>9162</v>
      </c>
      <c r="N28" s="71">
        <v>44694</v>
      </c>
      <c r="O28" s="70" t="s">
        <v>47</v>
      </c>
      <c r="P28" s="67"/>
      <c r="Q28" s="79"/>
      <c r="R28" s="81"/>
      <c r="S28" s="81"/>
      <c r="V28" s="4"/>
      <c r="W28" s="2"/>
      <c r="X28" s="66"/>
    </row>
    <row r="29" spans="1:29" ht="25.35" customHeight="1">
      <c r="A29" s="69">
        <v>15</v>
      </c>
      <c r="B29" s="69" t="s">
        <v>58</v>
      </c>
      <c r="C29" s="74" t="s">
        <v>59</v>
      </c>
      <c r="D29" s="73">
        <v>1208.5899999999999</v>
      </c>
      <c r="E29" s="72" t="s">
        <v>36</v>
      </c>
      <c r="F29" s="72" t="s">
        <v>36</v>
      </c>
      <c r="G29" s="73">
        <v>265</v>
      </c>
      <c r="H29" s="72">
        <v>6</v>
      </c>
      <c r="I29" s="72">
        <f t="shared" ref="I29:I34" si="2">G29/H29</f>
        <v>44.166666666666664</v>
      </c>
      <c r="J29" s="72">
        <v>5</v>
      </c>
      <c r="K29" s="72">
        <v>0</v>
      </c>
      <c r="L29" s="73">
        <v>1209</v>
      </c>
      <c r="M29" s="73">
        <v>265</v>
      </c>
      <c r="N29" s="71" t="s">
        <v>60</v>
      </c>
      <c r="O29" s="70" t="s">
        <v>43</v>
      </c>
      <c r="P29" s="67"/>
      <c r="Q29" s="79"/>
      <c r="R29" s="81"/>
      <c r="S29" s="66"/>
      <c r="T29" s="81"/>
    </row>
    <row r="30" spans="1:29" ht="25.35" customHeight="1">
      <c r="A30" s="69">
        <v>16</v>
      </c>
      <c r="B30" s="69">
        <v>15</v>
      </c>
      <c r="C30" s="74" t="s">
        <v>61</v>
      </c>
      <c r="D30" s="73">
        <v>1018.5</v>
      </c>
      <c r="E30" s="72">
        <v>1622.6999999999998</v>
      </c>
      <c r="F30" s="76">
        <f>(D30-E30)/E30</f>
        <v>-0.37234239230911437</v>
      </c>
      <c r="G30" s="73">
        <v>162</v>
      </c>
      <c r="H30" s="72">
        <v>11</v>
      </c>
      <c r="I30" s="72">
        <f t="shared" si="2"/>
        <v>14.727272727272727</v>
      </c>
      <c r="J30" s="72">
        <v>3</v>
      </c>
      <c r="K30" s="72">
        <v>7</v>
      </c>
      <c r="L30" s="73">
        <v>23988.38</v>
      </c>
      <c r="M30" s="73">
        <v>4033</v>
      </c>
      <c r="N30" s="71">
        <v>44680</v>
      </c>
      <c r="O30" s="70" t="s">
        <v>50</v>
      </c>
      <c r="P30" s="67"/>
      <c r="Q30" s="79"/>
      <c r="R30" s="81"/>
      <c r="S30" s="66"/>
      <c r="T30" s="81"/>
    </row>
    <row r="31" spans="1:29" ht="25.35" customHeight="1">
      <c r="A31" s="69">
        <v>17</v>
      </c>
      <c r="B31" s="75" t="s">
        <v>36</v>
      </c>
      <c r="C31" s="74" t="s">
        <v>62</v>
      </c>
      <c r="D31" s="73">
        <v>735.5</v>
      </c>
      <c r="E31" s="72" t="s">
        <v>36</v>
      </c>
      <c r="F31" s="72" t="s">
        <v>36</v>
      </c>
      <c r="G31" s="73">
        <v>364</v>
      </c>
      <c r="H31" s="72">
        <v>7</v>
      </c>
      <c r="I31" s="72">
        <f t="shared" si="2"/>
        <v>52</v>
      </c>
      <c r="J31" s="72">
        <v>1</v>
      </c>
      <c r="K31" s="72" t="s">
        <v>36</v>
      </c>
      <c r="L31" s="73">
        <v>182452</v>
      </c>
      <c r="M31" s="73">
        <v>35972</v>
      </c>
      <c r="N31" s="71">
        <v>44568</v>
      </c>
      <c r="O31" s="70" t="s">
        <v>39</v>
      </c>
      <c r="P31" s="67"/>
      <c r="Q31" s="79"/>
      <c r="R31" s="66"/>
      <c r="S31" s="81"/>
      <c r="T31" s="66"/>
    </row>
    <row r="32" spans="1:29" ht="25.35" customHeight="1">
      <c r="A32" s="69">
        <v>18</v>
      </c>
      <c r="B32" s="75" t="s">
        <v>36</v>
      </c>
      <c r="C32" s="74" t="s">
        <v>63</v>
      </c>
      <c r="D32" s="73">
        <v>586.54</v>
      </c>
      <c r="E32" s="72" t="s">
        <v>36</v>
      </c>
      <c r="F32" s="72" t="s">
        <v>36</v>
      </c>
      <c r="G32" s="73">
        <v>270</v>
      </c>
      <c r="H32" s="72">
        <v>6</v>
      </c>
      <c r="I32" s="72">
        <f t="shared" si="2"/>
        <v>45</v>
      </c>
      <c r="J32" s="72">
        <v>1</v>
      </c>
      <c r="K32" s="72" t="s">
        <v>36</v>
      </c>
      <c r="L32" s="73">
        <v>45906.5</v>
      </c>
      <c r="M32" s="73">
        <v>9833</v>
      </c>
      <c r="N32" s="71">
        <v>44470</v>
      </c>
      <c r="O32" s="70" t="s">
        <v>41</v>
      </c>
      <c r="P32" s="67"/>
      <c r="Q32" s="79"/>
      <c r="R32" s="67"/>
      <c r="S32" s="66"/>
    </row>
    <row r="33" spans="1:29" ht="25.35" customHeight="1">
      <c r="A33" s="69">
        <v>19</v>
      </c>
      <c r="B33" s="69">
        <v>18</v>
      </c>
      <c r="C33" s="74" t="s">
        <v>64</v>
      </c>
      <c r="D33" s="73">
        <v>354.3</v>
      </c>
      <c r="E33" s="72">
        <v>423.8</v>
      </c>
      <c r="F33" s="76">
        <f>(D33-E33)/E33</f>
        <v>-0.16399244926852288</v>
      </c>
      <c r="G33" s="73">
        <v>54</v>
      </c>
      <c r="H33" s="72">
        <v>4</v>
      </c>
      <c r="I33" s="72">
        <f t="shared" si="2"/>
        <v>13.5</v>
      </c>
      <c r="J33" s="72">
        <v>2</v>
      </c>
      <c r="K33" s="72">
        <v>9</v>
      </c>
      <c r="L33" s="73">
        <v>69513</v>
      </c>
      <c r="M33" s="73">
        <v>10691</v>
      </c>
      <c r="N33" s="71">
        <v>44666</v>
      </c>
      <c r="O33" s="70" t="s">
        <v>37</v>
      </c>
      <c r="P33" s="67"/>
      <c r="Q33" s="79"/>
      <c r="R33" s="67"/>
      <c r="S33" s="66"/>
    </row>
    <row r="34" spans="1:29" ht="25.35" customHeight="1">
      <c r="A34" s="69">
        <v>20</v>
      </c>
      <c r="B34" s="75" t="s">
        <v>36</v>
      </c>
      <c r="C34" s="74" t="s">
        <v>65</v>
      </c>
      <c r="D34" s="73">
        <v>325.5</v>
      </c>
      <c r="E34" s="72" t="s">
        <v>36</v>
      </c>
      <c r="F34" s="72" t="s">
        <v>36</v>
      </c>
      <c r="G34" s="73">
        <v>155</v>
      </c>
      <c r="H34" s="72">
        <v>7</v>
      </c>
      <c r="I34" s="72">
        <f t="shared" si="2"/>
        <v>22.142857142857142</v>
      </c>
      <c r="J34" s="72">
        <v>1</v>
      </c>
      <c r="K34" s="72" t="s">
        <v>36</v>
      </c>
      <c r="L34" s="73">
        <v>99329.37</v>
      </c>
      <c r="M34" s="73">
        <v>20480</v>
      </c>
      <c r="N34" s="71">
        <v>44603</v>
      </c>
      <c r="O34" s="70" t="s">
        <v>41</v>
      </c>
      <c r="P34" s="67"/>
      <c r="Q34" s="79"/>
      <c r="R34" s="66"/>
      <c r="S34" s="66"/>
      <c r="T34" s="81"/>
    </row>
    <row r="35" spans="1:29" ht="25.2" customHeight="1">
      <c r="A35" s="45"/>
      <c r="B35" s="45"/>
      <c r="C35" s="56" t="s">
        <v>66</v>
      </c>
      <c r="D35" s="68">
        <f>SUM(D23:D34)</f>
        <v>192983.9</v>
      </c>
      <c r="E35" s="68">
        <v>145802.72</v>
      </c>
      <c r="F35" s="78">
        <f>(D35-E35)/E35</f>
        <v>0.3235960207052378</v>
      </c>
      <c r="G35" s="68">
        <f>SUM(G23:G34)</f>
        <v>34031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X36" s="67"/>
    </row>
    <row r="37" spans="1:29" ht="25.35" customHeight="1">
      <c r="A37" s="69">
        <v>21</v>
      </c>
      <c r="B37" s="69">
        <v>17</v>
      </c>
      <c r="C37" s="74" t="s">
        <v>67</v>
      </c>
      <c r="D37" s="73">
        <v>251.7</v>
      </c>
      <c r="E37" s="72">
        <v>449.85</v>
      </c>
      <c r="F37" s="76">
        <f>(D37-E37)/E37</f>
        <v>-0.44048016005335117</v>
      </c>
      <c r="G37" s="73">
        <v>38</v>
      </c>
      <c r="H37" s="72">
        <v>3</v>
      </c>
      <c r="I37" s="72">
        <f>G37/H37</f>
        <v>12.666666666666666</v>
      </c>
      <c r="J37" s="72">
        <v>1</v>
      </c>
      <c r="K37" s="72">
        <v>5</v>
      </c>
      <c r="L37" s="73">
        <v>16533.62</v>
      </c>
      <c r="M37" s="73">
        <v>2802</v>
      </c>
      <c r="N37" s="71">
        <v>44694</v>
      </c>
      <c r="O37" s="70" t="s">
        <v>41</v>
      </c>
      <c r="P37" s="67"/>
      <c r="Q37" s="79"/>
      <c r="R37" s="66"/>
      <c r="S37" s="66"/>
      <c r="T37" s="81"/>
    </row>
    <row r="38" spans="1:29" ht="25.35" customHeight="1">
      <c r="A38" s="69">
        <v>22</v>
      </c>
      <c r="B38" s="25">
        <v>24</v>
      </c>
      <c r="C38" s="74" t="s">
        <v>68</v>
      </c>
      <c r="D38" s="73">
        <v>190</v>
      </c>
      <c r="E38" s="72">
        <v>183</v>
      </c>
      <c r="F38" s="76">
        <f>(D38-E38)/E38</f>
        <v>3.825136612021858E-2</v>
      </c>
      <c r="G38" s="73">
        <v>30</v>
      </c>
      <c r="H38" s="72" t="s">
        <v>36</v>
      </c>
      <c r="I38" s="72" t="s">
        <v>36</v>
      </c>
      <c r="J38" s="72">
        <v>2</v>
      </c>
      <c r="K38" s="72">
        <v>16</v>
      </c>
      <c r="L38" s="73">
        <v>17863</v>
      </c>
      <c r="M38" s="73">
        <v>2902</v>
      </c>
      <c r="N38" s="71">
        <v>44603</v>
      </c>
      <c r="O38" s="70" t="s">
        <v>47</v>
      </c>
      <c r="P38" s="11"/>
      <c r="Q38" s="79"/>
      <c r="R38" s="79"/>
      <c r="S38" s="64"/>
      <c r="T38" s="79"/>
      <c r="U38" s="66"/>
      <c r="V38" s="80"/>
      <c r="W38" s="66"/>
      <c r="X38" s="80"/>
      <c r="Y38" s="2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69</v>
      </c>
      <c r="D39" s="73">
        <v>174</v>
      </c>
      <c r="E39" s="72">
        <v>355</v>
      </c>
      <c r="F39" s="76">
        <f>(D39-E39)/E39</f>
        <v>-0.50985915492957745</v>
      </c>
      <c r="G39" s="73">
        <v>33</v>
      </c>
      <c r="H39" s="72" t="s">
        <v>36</v>
      </c>
      <c r="I39" s="72" t="s">
        <v>36</v>
      </c>
      <c r="J39" s="72">
        <v>2</v>
      </c>
      <c r="K39" s="72">
        <v>7</v>
      </c>
      <c r="L39" s="73">
        <v>39587</v>
      </c>
      <c r="M39" s="73">
        <v>8289</v>
      </c>
      <c r="N39" s="71">
        <v>44680</v>
      </c>
      <c r="O39" s="70" t="s">
        <v>47</v>
      </c>
      <c r="P39" s="67"/>
      <c r="Q39" s="79"/>
      <c r="R39" s="79"/>
      <c r="S39" s="64"/>
      <c r="T39" s="79"/>
      <c r="U39" s="66"/>
      <c r="V39" s="80"/>
      <c r="W39" s="66"/>
      <c r="X39" s="80"/>
      <c r="Y39" s="2"/>
      <c r="Z39" s="81"/>
      <c r="AA39" s="66"/>
      <c r="AB39" s="66"/>
      <c r="AC39" s="81"/>
    </row>
    <row r="40" spans="1:29" ht="25.35" customHeight="1">
      <c r="A40" s="69">
        <v>24</v>
      </c>
      <c r="B40" s="72" t="s">
        <v>36</v>
      </c>
      <c r="C40" s="74" t="s">
        <v>70</v>
      </c>
      <c r="D40" s="73">
        <v>147</v>
      </c>
      <c r="E40" s="72" t="s">
        <v>36</v>
      </c>
      <c r="F40" s="72" t="s">
        <v>36</v>
      </c>
      <c r="G40" s="73">
        <v>60</v>
      </c>
      <c r="H40" s="72">
        <v>6</v>
      </c>
      <c r="I40" s="72">
        <f>G40/H40</f>
        <v>10</v>
      </c>
      <c r="J40" s="72">
        <v>1</v>
      </c>
      <c r="K40" s="72" t="s">
        <v>36</v>
      </c>
      <c r="L40" s="73">
        <v>317328</v>
      </c>
      <c r="M40" s="73">
        <v>64424</v>
      </c>
      <c r="N40" s="71">
        <v>44554</v>
      </c>
      <c r="O40" s="70" t="s">
        <v>37</v>
      </c>
      <c r="P40" s="67"/>
      <c r="Q40" s="79"/>
      <c r="R40" s="79"/>
      <c r="S40" s="64"/>
      <c r="T40" s="79"/>
      <c r="V40" s="80"/>
      <c r="W40" s="81"/>
      <c r="X40" s="80"/>
      <c r="Y40" s="80"/>
      <c r="Z40" s="81"/>
      <c r="AA40" s="2"/>
      <c r="AB40" s="66"/>
      <c r="AC40" s="66"/>
    </row>
    <row r="41" spans="1:29" ht="25.35" customHeight="1">
      <c r="A41" s="69">
        <v>25</v>
      </c>
      <c r="B41" s="69">
        <v>28</v>
      </c>
      <c r="C41" s="74" t="s">
        <v>71</v>
      </c>
      <c r="D41" s="73">
        <v>128</v>
      </c>
      <c r="E41" s="72">
        <v>45</v>
      </c>
      <c r="F41" s="76">
        <f>(D41-E41)/E41</f>
        <v>1.8444444444444446</v>
      </c>
      <c r="G41" s="73">
        <v>22</v>
      </c>
      <c r="H41" s="72">
        <v>2</v>
      </c>
      <c r="I41" s="72">
        <f>G41/H41</f>
        <v>11</v>
      </c>
      <c r="J41" s="72">
        <v>1</v>
      </c>
      <c r="K41" s="72">
        <v>7</v>
      </c>
      <c r="L41" s="73">
        <v>17594</v>
      </c>
      <c r="M41" s="73">
        <v>2725</v>
      </c>
      <c r="N41" s="71">
        <v>44680</v>
      </c>
      <c r="O41" s="70" t="s">
        <v>37</v>
      </c>
      <c r="P41" s="67"/>
      <c r="Q41" s="79"/>
      <c r="R41" s="79"/>
      <c r="S41" s="64"/>
      <c r="T41" s="79"/>
      <c r="U41" s="66"/>
      <c r="V41" s="80"/>
      <c r="W41" s="66"/>
      <c r="X41" s="80"/>
      <c r="Y41" s="2"/>
      <c r="Z41" s="66"/>
      <c r="AA41" s="81"/>
      <c r="AB41" s="81"/>
      <c r="AC41" s="66"/>
    </row>
    <row r="42" spans="1:29" ht="25.35" customHeight="1">
      <c r="A42" s="69">
        <v>26</v>
      </c>
      <c r="B42" s="72" t="s">
        <v>36</v>
      </c>
      <c r="C42" s="74" t="s">
        <v>72</v>
      </c>
      <c r="D42" s="73">
        <v>95</v>
      </c>
      <c r="E42" s="72" t="s">
        <v>36</v>
      </c>
      <c r="F42" s="72" t="s">
        <v>36</v>
      </c>
      <c r="G42" s="73">
        <v>26</v>
      </c>
      <c r="H42" s="72">
        <v>1</v>
      </c>
      <c r="I42" s="72">
        <f>G42/H42</f>
        <v>26</v>
      </c>
      <c r="J42" s="72">
        <v>1</v>
      </c>
      <c r="K42" s="72" t="s">
        <v>36</v>
      </c>
      <c r="L42" s="73">
        <v>26984.65</v>
      </c>
      <c r="M42" s="73">
        <v>5621</v>
      </c>
      <c r="N42" s="71">
        <v>42762</v>
      </c>
      <c r="O42" s="70" t="s">
        <v>41</v>
      </c>
      <c r="P42" s="67"/>
      <c r="Q42" s="79"/>
      <c r="R42" s="79"/>
      <c r="S42" s="79"/>
      <c r="T42" s="79"/>
      <c r="U42" s="80"/>
      <c r="V42" s="80"/>
      <c r="W42" s="80"/>
      <c r="X42" s="81"/>
      <c r="Y42" s="66"/>
      <c r="Z42" s="81"/>
      <c r="AA42" s="2"/>
      <c r="AB42" s="66"/>
    </row>
    <row r="43" spans="1:29" ht="25.35" customHeight="1">
      <c r="A43" s="69">
        <v>27</v>
      </c>
      <c r="B43" s="69">
        <v>22</v>
      </c>
      <c r="C43" s="74" t="s">
        <v>73</v>
      </c>
      <c r="D43" s="73">
        <v>52</v>
      </c>
      <c r="E43" s="72">
        <v>218</v>
      </c>
      <c r="F43" s="76">
        <f>(D43-E43)/E43</f>
        <v>-0.76146788990825687</v>
      </c>
      <c r="G43" s="73">
        <v>8</v>
      </c>
      <c r="H43" s="72" t="s">
        <v>36</v>
      </c>
      <c r="I43" s="72" t="s">
        <v>36</v>
      </c>
      <c r="J43" s="72">
        <v>1</v>
      </c>
      <c r="K43" s="72">
        <v>6</v>
      </c>
      <c r="L43" s="73">
        <v>8750</v>
      </c>
      <c r="M43" s="73">
        <v>1494</v>
      </c>
      <c r="N43" s="71">
        <v>44687</v>
      </c>
      <c r="O43" s="70" t="s">
        <v>47</v>
      </c>
      <c r="P43" s="67"/>
      <c r="Q43" s="79"/>
      <c r="R43" s="79"/>
      <c r="S43" s="64"/>
      <c r="T43" s="79"/>
      <c r="U43" s="80"/>
      <c r="V43" s="80"/>
      <c r="W43" s="81"/>
      <c r="X43" s="80"/>
      <c r="Y43" s="2"/>
      <c r="Z43" s="66"/>
      <c r="AA43" s="66"/>
      <c r="AB43" s="66"/>
      <c r="AC43" s="81"/>
    </row>
    <row r="44" spans="1:29" ht="25.35" customHeight="1">
      <c r="A44" s="69">
        <v>28</v>
      </c>
      <c r="B44" s="25">
        <v>29</v>
      </c>
      <c r="C44" s="74" t="s">
        <v>74</v>
      </c>
      <c r="D44" s="73">
        <v>26</v>
      </c>
      <c r="E44" s="72">
        <v>43</v>
      </c>
      <c r="F44" s="76">
        <f>(D44-E44)/E44</f>
        <v>-0.39534883720930231</v>
      </c>
      <c r="G44" s="73">
        <v>6</v>
      </c>
      <c r="H44" s="72">
        <v>1</v>
      </c>
      <c r="I44" s="72">
        <f>G44/H44</f>
        <v>6</v>
      </c>
      <c r="J44" s="72">
        <v>1</v>
      </c>
      <c r="K44" s="72" t="s">
        <v>36</v>
      </c>
      <c r="L44" s="73">
        <v>9798</v>
      </c>
      <c r="M44" s="73">
        <v>1786</v>
      </c>
      <c r="N44" s="71">
        <v>44617</v>
      </c>
      <c r="O44" s="70" t="s">
        <v>37</v>
      </c>
      <c r="P44" s="67"/>
      <c r="Q44" s="79"/>
      <c r="R44" s="79"/>
      <c r="S44" s="64"/>
      <c r="T44" s="79"/>
      <c r="U44" s="66"/>
      <c r="V44" s="80"/>
      <c r="W44" s="81"/>
      <c r="X44" s="80"/>
      <c r="Y44" s="2"/>
      <c r="Z44" s="66"/>
      <c r="AA44" s="66"/>
      <c r="AB44" s="66"/>
      <c r="AC44" s="81"/>
    </row>
    <row r="45" spans="1:29" ht="25.35" customHeight="1">
      <c r="A45" s="45"/>
      <c r="B45" s="45"/>
      <c r="C45" s="56" t="s">
        <v>75</v>
      </c>
      <c r="D45" s="68">
        <f>SUM(D35:D44)</f>
        <v>194047.6</v>
      </c>
      <c r="E45" s="68">
        <v>147222.28</v>
      </c>
      <c r="F45" s="78">
        <f t="shared" ref="F45" si="3">(D45-E45)/E45</f>
        <v>0.31805865253547227</v>
      </c>
      <c r="G45" s="68">
        <f>SUM(G35:G44)</f>
        <v>34254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X45" s="67"/>
    </row>
    <row r="46" spans="1:29" ht="23.1" customHeight="1">
      <c r="X46" s="4"/>
    </row>
    <row r="47" spans="1:29" ht="17.25" customHeight="1"/>
    <row r="58" spans="16:18">
      <c r="R58" s="67"/>
    </row>
    <row r="63" spans="16:18">
      <c r="P63" s="67"/>
    </row>
    <row r="67" spans="21:24" ht="12" customHeight="1"/>
    <row r="77" spans="21:24">
      <c r="U77" s="67"/>
      <c r="V77" s="67"/>
      <c r="X77" s="67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1.44140625" style="27" customWidth="1"/>
    <col min="25" max="25" width="12" style="27" bestFit="1" customWidth="1"/>
    <col min="26" max="26" width="14.88671875" style="27" customWidth="1"/>
    <col min="27" max="16384" width="8.88671875" style="27"/>
  </cols>
  <sheetData>
    <row r="1" spans="1:27" ht="19.5" customHeight="1">
      <c r="A1" s="65"/>
      <c r="B1" s="65"/>
      <c r="C1" s="65"/>
      <c r="D1" s="65"/>
      <c r="E1" s="34" t="s">
        <v>504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9.5" customHeight="1">
      <c r="A2" s="65"/>
      <c r="B2" s="65"/>
      <c r="C2" s="65"/>
      <c r="D2" s="65"/>
      <c r="E2" s="34" t="s">
        <v>505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4" spans="1:27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>
      <c r="A6" s="105"/>
      <c r="B6" s="105"/>
      <c r="C6" s="108"/>
      <c r="D6" s="36" t="s">
        <v>500</v>
      </c>
      <c r="E6" s="36" t="s">
        <v>506</v>
      </c>
      <c r="F6" s="108"/>
      <c r="G6" s="36" t="s">
        <v>500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</row>
    <row r="8" spans="1:27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  <c r="AA8" s="65"/>
    </row>
    <row r="9" spans="1:27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  <c r="AA9" s="65"/>
    </row>
    <row r="10" spans="1:27" ht="21.6">
      <c r="A10" s="105"/>
      <c r="B10" s="105"/>
      <c r="C10" s="108"/>
      <c r="D10" s="90" t="s">
        <v>501</v>
      </c>
      <c r="E10" s="90" t="s">
        <v>507</v>
      </c>
      <c r="F10" s="108"/>
      <c r="G10" s="90" t="s">
        <v>501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  <c r="AA10" s="65"/>
    </row>
    <row r="11" spans="1:27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  <c r="AA11" s="65"/>
    </row>
    <row r="12" spans="1:27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  <c r="AA12" s="65"/>
    </row>
    <row r="13" spans="1:27" ht="25.35" customHeight="1">
      <c r="A13" s="69">
        <v>1</v>
      </c>
      <c r="B13" s="83" t="s">
        <v>34</v>
      </c>
      <c r="C13" s="74" t="s">
        <v>401</v>
      </c>
      <c r="D13" s="73">
        <v>67440.81</v>
      </c>
      <c r="E13" s="72" t="s">
        <v>36</v>
      </c>
      <c r="F13" s="72" t="s">
        <v>36</v>
      </c>
      <c r="G13" s="73">
        <v>10442</v>
      </c>
      <c r="H13" s="72">
        <v>510</v>
      </c>
      <c r="I13" s="72">
        <f t="shared" ref="I13:I22" si="0">G13/H13</f>
        <v>20.474509803921567</v>
      </c>
      <c r="J13" s="72">
        <v>18</v>
      </c>
      <c r="K13" s="72">
        <v>1</v>
      </c>
      <c r="L13" s="73">
        <v>74467.909999999989</v>
      </c>
      <c r="M13" s="73">
        <v>11480</v>
      </c>
      <c r="N13" s="71">
        <v>44407</v>
      </c>
      <c r="O13" s="70" t="s">
        <v>402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  <c r="AA13" s="65"/>
    </row>
    <row r="14" spans="1:27" ht="25.35" customHeight="1">
      <c r="A14" s="69">
        <v>2</v>
      </c>
      <c r="B14" s="83">
        <v>1</v>
      </c>
      <c r="C14" s="74" t="s">
        <v>395</v>
      </c>
      <c r="D14" s="73">
        <v>45060.38</v>
      </c>
      <c r="E14" s="72">
        <v>52012.45</v>
      </c>
      <c r="F14" s="76">
        <f>(D14-E14)/E14</f>
        <v>-0.13366165216212658</v>
      </c>
      <c r="G14" s="73">
        <v>9954</v>
      </c>
      <c r="H14" s="72">
        <v>334</v>
      </c>
      <c r="I14" s="72">
        <f t="shared" si="0"/>
        <v>29.802395209580837</v>
      </c>
      <c r="J14" s="72">
        <v>18</v>
      </c>
      <c r="K14" s="72">
        <v>2</v>
      </c>
      <c r="L14" s="73">
        <v>100889</v>
      </c>
      <c r="M14" s="73">
        <v>21865</v>
      </c>
      <c r="N14" s="71">
        <v>44400</v>
      </c>
      <c r="O14" s="70" t="s">
        <v>43</v>
      </c>
      <c r="P14" s="67"/>
      <c r="Q14" s="79"/>
      <c r="R14" s="79"/>
      <c r="S14" s="79"/>
      <c r="T14" s="79"/>
      <c r="U14" s="80"/>
      <c r="V14" s="80"/>
      <c r="W14" s="80"/>
      <c r="X14" s="81"/>
      <c r="Y14" s="81"/>
      <c r="Z14" s="66"/>
      <c r="AA14" s="66"/>
    </row>
    <row r="15" spans="1:27" ht="25.35" customHeight="1">
      <c r="A15" s="69">
        <v>3</v>
      </c>
      <c r="B15" s="83" t="s">
        <v>34</v>
      </c>
      <c r="C15" s="74" t="s">
        <v>468</v>
      </c>
      <c r="D15" s="73">
        <v>20332.669999999998</v>
      </c>
      <c r="E15" s="72" t="s">
        <v>36</v>
      </c>
      <c r="F15" s="72" t="s">
        <v>36</v>
      </c>
      <c r="G15" s="73">
        <v>3620</v>
      </c>
      <c r="H15" s="72">
        <v>244</v>
      </c>
      <c r="I15" s="72">
        <f t="shared" si="0"/>
        <v>14.836065573770492</v>
      </c>
      <c r="J15" s="72">
        <v>15</v>
      </c>
      <c r="K15" s="72">
        <v>1</v>
      </c>
      <c r="L15" s="73">
        <v>20719</v>
      </c>
      <c r="M15" s="73">
        <v>3689</v>
      </c>
      <c r="N15" s="71">
        <v>44407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80"/>
      <c r="Y15" s="81"/>
      <c r="Z15" s="66"/>
      <c r="AA15" s="66"/>
    </row>
    <row r="16" spans="1:27" ht="25.35" customHeight="1">
      <c r="A16" s="69">
        <v>4</v>
      </c>
      <c r="B16" s="83">
        <v>2</v>
      </c>
      <c r="C16" s="74" t="s">
        <v>437</v>
      </c>
      <c r="D16" s="73">
        <v>19229.189999999999</v>
      </c>
      <c r="E16" s="72">
        <v>28574.19</v>
      </c>
      <c r="F16" s="76">
        <f>(D16-E16)/E16</f>
        <v>-0.32704339125623511</v>
      </c>
      <c r="G16" s="73">
        <v>4028</v>
      </c>
      <c r="H16" s="72">
        <v>187</v>
      </c>
      <c r="I16" s="72">
        <f>G16/H16</f>
        <v>21.540106951871657</v>
      </c>
      <c r="J16" s="72">
        <v>14</v>
      </c>
      <c r="K16" s="72">
        <v>3</v>
      </c>
      <c r="L16" s="73">
        <v>113027.78</v>
      </c>
      <c r="M16" s="73">
        <v>23109</v>
      </c>
      <c r="N16" s="71">
        <v>44393</v>
      </c>
      <c r="O16" s="70" t="s">
        <v>56</v>
      </c>
      <c r="P16" s="11"/>
      <c r="Q16" s="79"/>
      <c r="R16" s="79"/>
      <c r="S16" s="79"/>
      <c r="T16" s="79"/>
      <c r="U16" s="80"/>
      <c r="V16" s="80"/>
      <c r="W16" s="80"/>
      <c r="X16" s="81"/>
      <c r="Y16" s="81"/>
      <c r="Z16" s="66"/>
      <c r="AA16" s="66"/>
    </row>
    <row r="17" spans="1:27" ht="25.35" customHeight="1">
      <c r="A17" s="69">
        <v>5</v>
      </c>
      <c r="B17" s="83">
        <v>3</v>
      </c>
      <c r="C17" s="74" t="s">
        <v>420</v>
      </c>
      <c r="D17" s="73">
        <v>15121.84</v>
      </c>
      <c r="E17" s="72">
        <v>17679.97</v>
      </c>
      <c r="F17" s="76">
        <f>(D17-E17)/E17</f>
        <v>-0.14469085637588755</v>
      </c>
      <c r="G17" s="73">
        <v>2419</v>
      </c>
      <c r="H17" s="72">
        <v>100</v>
      </c>
      <c r="I17" s="72">
        <f>G17/H17</f>
        <v>24.19</v>
      </c>
      <c r="J17" s="72">
        <v>8</v>
      </c>
      <c r="K17" s="72">
        <v>3</v>
      </c>
      <c r="L17" s="73">
        <v>60144.5</v>
      </c>
      <c r="M17" s="73">
        <v>9727</v>
      </c>
      <c r="N17" s="71">
        <v>44393</v>
      </c>
      <c r="O17" s="70" t="s">
        <v>142</v>
      </c>
      <c r="P17" s="11"/>
      <c r="Q17" s="79"/>
      <c r="R17" s="79"/>
      <c r="S17" s="79"/>
      <c r="T17" s="79"/>
      <c r="U17" s="80"/>
      <c r="V17" s="80"/>
      <c r="W17" s="80"/>
      <c r="X17" s="81"/>
      <c r="Y17" s="81"/>
      <c r="Z17" s="66"/>
      <c r="AA17" s="65"/>
    </row>
    <row r="18" spans="1:27" ht="25.35" customHeight="1">
      <c r="A18" s="69">
        <v>6</v>
      </c>
      <c r="B18" s="83">
        <v>5</v>
      </c>
      <c r="C18" s="74" t="s">
        <v>486</v>
      </c>
      <c r="D18" s="73">
        <v>11986.14</v>
      </c>
      <c r="E18" s="72">
        <v>13701.63</v>
      </c>
      <c r="F18" s="76">
        <f t="shared" ref="F18:F23" si="1">(D18-E18)/E18</f>
        <v>-0.12520335171800726</v>
      </c>
      <c r="G18" s="73">
        <v>1923</v>
      </c>
      <c r="H18" s="72">
        <v>102</v>
      </c>
      <c r="I18" s="72">
        <f t="shared" si="0"/>
        <v>18.852941176470587</v>
      </c>
      <c r="J18" s="72">
        <v>8</v>
      </c>
      <c r="K18" s="72">
        <v>6</v>
      </c>
      <c r="L18" s="73">
        <v>204120</v>
      </c>
      <c r="M18" s="73">
        <v>32318</v>
      </c>
      <c r="N18" s="71">
        <v>44372</v>
      </c>
      <c r="O18" s="70" t="s">
        <v>37</v>
      </c>
      <c r="P18" s="67"/>
      <c r="Q18" s="79"/>
      <c r="R18" s="79"/>
      <c r="S18" s="79"/>
      <c r="T18" s="79"/>
      <c r="U18" s="80"/>
      <c r="V18" s="80"/>
      <c r="W18" s="81"/>
      <c r="X18" s="80"/>
      <c r="Y18" s="81"/>
      <c r="Z18" s="66"/>
      <c r="AA18" s="66"/>
    </row>
    <row r="19" spans="1:27" ht="25.35" customHeight="1">
      <c r="A19" s="69">
        <v>7</v>
      </c>
      <c r="B19" s="83">
        <v>4</v>
      </c>
      <c r="C19" s="74" t="s">
        <v>488</v>
      </c>
      <c r="D19" s="73">
        <v>9950.52</v>
      </c>
      <c r="E19" s="72">
        <v>14452.89</v>
      </c>
      <c r="F19" s="76">
        <f t="shared" si="1"/>
        <v>-0.31152039488296107</v>
      </c>
      <c r="G19" s="73">
        <v>1615</v>
      </c>
      <c r="H19" s="72">
        <v>105</v>
      </c>
      <c r="I19" s="72">
        <f t="shared" si="0"/>
        <v>15.380952380952381</v>
      </c>
      <c r="J19" s="72">
        <v>11</v>
      </c>
      <c r="K19" s="72">
        <v>2</v>
      </c>
      <c r="L19" s="73">
        <v>24403</v>
      </c>
      <c r="M19" s="73">
        <v>4071</v>
      </c>
      <c r="N19" s="71">
        <v>44400</v>
      </c>
      <c r="O19" s="70" t="s">
        <v>37</v>
      </c>
      <c r="P19" s="67"/>
      <c r="Q19" s="79"/>
      <c r="R19" s="79"/>
      <c r="S19" s="79"/>
      <c r="T19" s="79"/>
      <c r="U19" s="80"/>
      <c r="V19" s="80"/>
      <c r="W19" s="81"/>
      <c r="X19" s="80"/>
      <c r="Y19" s="81"/>
      <c r="Z19" s="66"/>
      <c r="AA19" s="66"/>
    </row>
    <row r="20" spans="1:27" ht="25.35" customHeight="1">
      <c r="A20" s="69">
        <v>8</v>
      </c>
      <c r="B20" s="84" t="s">
        <v>58</v>
      </c>
      <c r="C20" s="74" t="s">
        <v>455</v>
      </c>
      <c r="D20" s="73">
        <v>4805.34</v>
      </c>
      <c r="E20" s="72" t="s">
        <v>36</v>
      </c>
      <c r="F20" s="72" t="s">
        <v>36</v>
      </c>
      <c r="G20" s="73">
        <v>698</v>
      </c>
      <c r="H20" s="72">
        <v>12</v>
      </c>
      <c r="I20" s="72">
        <f>G20/H20</f>
        <v>58.166666666666664</v>
      </c>
      <c r="J20" s="72">
        <v>8</v>
      </c>
      <c r="K20" s="72">
        <v>0</v>
      </c>
      <c r="L20" s="73">
        <v>4805.34</v>
      </c>
      <c r="M20" s="73">
        <v>698</v>
      </c>
      <c r="N20" s="71" t="s">
        <v>60</v>
      </c>
      <c r="O20" s="70" t="s">
        <v>56</v>
      </c>
      <c r="P20" s="11"/>
      <c r="Q20" s="79"/>
      <c r="R20" s="79"/>
      <c r="S20" s="79"/>
      <c r="T20" s="79"/>
      <c r="U20" s="80"/>
      <c r="V20" s="80"/>
      <c r="W20" s="80"/>
      <c r="X20" s="81"/>
      <c r="Y20" s="81"/>
      <c r="Z20" s="66"/>
      <c r="AA20" s="65"/>
    </row>
    <row r="21" spans="1:27" ht="25.35" customHeight="1">
      <c r="A21" s="69">
        <v>9</v>
      </c>
      <c r="B21" s="84">
        <v>6</v>
      </c>
      <c r="C21" s="29" t="s">
        <v>489</v>
      </c>
      <c r="D21" s="73">
        <v>4636.0200000000004</v>
      </c>
      <c r="E21" s="72">
        <v>7590.86</v>
      </c>
      <c r="F21" s="76">
        <f t="shared" si="1"/>
        <v>-0.38926287667010051</v>
      </c>
      <c r="G21" s="73">
        <v>789</v>
      </c>
      <c r="H21" s="72">
        <v>53</v>
      </c>
      <c r="I21" s="72">
        <f t="shared" si="0"/>
        <v>14.886792452830189</v>
      </c>
      <c r="J21" s="72">
        <v>6</v>
      </c>
      <c r="K21" s="72">
        <v>4</v>
      </c>
      <c r="L21" s="73">
        <v>84870</v>
      </c>
      <c r="M21" s="73">
        <v>13281</v>
      </c>
      <c r="N21" s="71">
        <v>44386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23"/>
      <c r="Z21" s="66"/>
      <c r="AA21" s="66"/>
    </row>
    <row r="22" spans="1:27" ht="25.35" customHeight="1">
      <c r="A22" s="69">
        <v>10</v>
      </c>
      <c r="B22" s="83">
        <v>9</v>
      </c>
      <c r="C22" s="74" t="s">
        <v>456</v>
      </c>
      <c r="D22" s="73">
        <v>1912.98</v>
      </c>
      <c r="E22" s="72">
        <v>2927.59</v>
      </c>
      <c r="F22" s="76">
        <f t="shared" si="1"/>
        <v>-0.34656833777953883</v>
      </c>
      <c r="G22" s="73">
        <v>423</v>
      </c>
      <c r="H22" s="72">
        <v>38</v>
      </c>
      <c r="I22" s="72">
        <f t="shared" si="0"/>
        <v>11.131578947368421</v>
      </c>
      <c r="J22" s="72">
        <v>6</v>
      </c>
      <c r="K22" s="72">
        <v>5</v>
      </c>
      <c r="L22" s="73">
        <v>43342</v>
      </c>
      <c r="M22" s="73">
        <v>9532</v>
      </c>
      <c r="N22" s="71">
        <v>44379</v>
      </c>
      <c r="O22" s="70" t="s">
        <v>37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  <c r="AA22" s="65"/>
    </row>
    <row r="23" spans="1:27" ht="25.35" customHeight="1">
      <c r="A23" s="45"/>
      <c r="B23" s="45"/>
      <c r="C23" s="56" t="s">
        <v>52</v>
      </c>
      <c r="D23" s="68">
        <f>SUM(D13:D22)</f>
        <v>200475.88999999996</v>
      </c>
      <c r="E23" s="68">
        <f t="shared" ref="E23:G23" si="2">SUM(E13:E22)</f>
        <v>136939.57999999999</v>
      </c>
      <c r="F23" s="78">
        <f t="shared" si="1"/>
        <v>0.46397330852044366</v>
      </c>
      <c r="G23" s="68">
        <f t="shared" si="2"/>
        <v>35911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5.35" customHeight="1">
      <c r="A25" s="69">
        <v>11</v>
      </c>
      <c r="B25" s="83">
        <v>11</v>
      </c>
      <c r="C25" s="61" t="s">
        <v>333</v>
      </c>
      <c r="D25" s="73">
        <v>1472.3400000000001</v>
      </c>
      <c r="E25" s="72">
        <v>2689.98</v>
      </c>
      <c r="F25" s="76">
        <f>(D25-E25)/E25</f>
        <v>-0.45265764057725333</v>
      </c>
      <c r="G25" s="73">
        <v>358</v>
      </c>
      <c r="H25" s="72">
        <v>38</v>
      </c>
      <c r="I25" s="72">
        <f>G25/H25</f>
        <v>9.4210526315789469</v>
      </c>
      <c r="J25" s="72">
        <v>5</v>
      </c>
      <c r="K25" s="72">
        <v>6</v>
      </c>
      <c r="L25" s="73">
        <v>45993.849999999991</v>
      </c>
      <c r="M25" s="73">
        <v>10342</v>
      </c>
      <c r="N25" s="71">
        <v>44372</v>
      </c>
      <c r="O25" s="70" t="s">
        <v>50</v>
      </c>
      <c r="P25" s="67"/>
      <c r="Q25" s="79"/>
      <c r="R25" s="79"/>
      <c r="S25" s="79"/>
      <c r="T25" s="79"/>
      <c r="U25" s="80"/>
      <c r="V25" s="80"/>
      <c r="W25" s="81"/>
      <c r="X25" s="66"/>
      <c r="Y25" s="80"/>
      <c r="Z25" s="81"/>
      <c r="AA25" s="65"/>
    </row>
    <row r="26" spans="1:27" ht="25.35" customHeight="1">
      <c r="A26" s="69">
        <v>12</v>
      </c>
      <c r="B26" s="83">
        <v>13</v>
      </c>
      <c r="C26" s="74" t="s">
        <v>487</v>
      </c>
      <c r="D26" s="73">
        <v>1399.8</v>
      </c>
      <c r="E26" s="72">
        <v>1563.09</v>
      </c>
      <c r="F26" s="76">
        <f>(D26-E26)/E26</f>
        <v>-0.10446615358040802</v>
      </c>
      <c r="G26" s="73">
        <v>202</v>
      </c>
      <c r="H26" s="72">
        <v>7</v>
      </c>
      <c r="I26" s="72">
        <f>G26/H26</f>
        <v>28.857142857142858</v>
      </c>
      <c r="J26" s="72">
        <v>1</v>
      </c>
      <c r="K26" s="72">
        <v>9</v>
      </c>
      <c r="L26" s="73">
        <v>108339.7</v>
      </c>
      <c r="M26" s="73">
        <v>17319</v>
      </c>
      <c r="N26" s="71">
        <v>44351</v>
      </c>
      <c r="O26" s="70" t="s">
        <v>56</v>
      </c>
      <c r="P26" s="11"/>
      <c r="Q26" s="65"/>
      <c r="R26" s="59"/>
      <c r="S26" s="65"/>
      <c r="T26" s="67"/>
      <c r="U26" s="66"/>
      <c r="V26" s="66"/>
      <c r="W26" s="66"/>
      <c r="X26" s="66"/>
      <c r="Y26" s="67"/>
      <c r="Z26" s="66"/>
      <c r="AA26" s="65"/>
    </row>
    <row r="27" spans="1:27" ht="25.35" customHeight="1">
      <c r="A27" s="69">
        <v>13</v>
      </c>
      <c r="B27" s="83" t="s">
        <v>34</v>
      </c>
      <c r="C27" s="74" t="s">
        <v>508</v>
      </c>
      <c r="D27" s="73">
        <v>1326.03</v>
      </c>
      <c r="E27" s="72" t="s">
        <v>36</v>
      </c>
      <c r="F27" s="72" t="s">
        <v>36</v>
      </c>
      <c r="G27" s="73">
        <v>225</v>
      </c>
      <c r="H27" s="72">
        <v>97</v>
      </c>
      <c r="I27" s="72">
        <f t="shared" ref="I27:I32" si="3">G27/H27</f>
        <v>2.3195876288659796</v>
      </c>
      <c r="J27" s="72">
        <v>9</v>
      </c>
      <c r="K27" s="72">
        <v>1</v>
      </c>
      <c r="L27" s="73">
        <v>1326.03</v>
      </c>
      <c r="M27" s="73">
        <v>225</v>
      </c>
      <c r="N27" s="71">
        <v>44407</v>
      </c>
      <c r="O27" s="70" t="s">
        <v>50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  <c r="AA27" s="65"/>
    </row>
    <row r="28" spans="1:27" ht="25.35" customHeight="1">
      <c r="A28" s="69">
        <v>14</v>
      </c>
      <c r="B28" s="83">
        <v>10</v>
      </c>
      <c r="C28" s="74" t="s">
        <v>331</v>
      </c>
      <c r="D28" s="73">
        <v>1325.64</v>
      </c>
      <c r="E28" s="72">
        <v>2773.59</v>
      </c>
      <c r="F28" s="76">
        <f t="shared" ref="F28:F35" si="4">(D28-E28)/E28</f>
        <v>-0.52204904113441419</v>
      </c>
      <c r="G28" s="73">
        <v>301</v>
      </c>
      <c r="H28" s="72">
        <v>27</v>
      </c>
      <c r="I28" s="72">
        <f t="shared" si="3"/>
        <v>11.148148148148149</v>
      </c>
      <c r="J28" s="72">
        <v>3</v>
      </c>
      <c r="K28" s="72">
        <v>9</v>
      </c>
      <c r="L28" s="73">
        <v>81630</v>
      </c>
      <c r="M28" s="73">
        <v>18160</v>
      </c>
      <c r="N28" s="71">
        <v>44351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  <c r="AA28" s="65"/>
    </row>
    <row r="29" spans="1:27" ht="25.35" customHeight="1">
      <c r="A29" s="69">
        <v>15</v>
      </c>
      <c r="B29" s="83">
        <v>15</v>
      </c>
      <c r="C29" s="74" t="s">
        <v>502</v>
      </c>
      <c r="D29" s="73">
        <v>906.1</v>
      </c>
      <c r="E29" s="72">
        <v>1374.28</v>
      </c>
      <c r="F29" s="76">
        <f t="shared" si="4"/>
        <v>-0.34067293419099454</v>
      </c>
      <c r="G29" s="73">
        <v>160</v>
      </c>
      <c r="H29" s="72">
        <v>13</v>
      </c>
      <c r="I29" s="72">
        <f t="shared" si="3"/>
        <v>12.307692307692308</v>
      </c>
      <c r="J29" s="72">
        <v>7</v>
      </c>
      <c r="K29" s="72">
        <v>3</v>
      </c>
      <c r="L29" s="73">
        <v>5279.46</v>
      </c>
      <c r="M29" s="73">
        <v>955</v>
      </c>
      <c r="N29" s="71">
        <v>44393</v>
      </c>
      <c r="O29" s="70" t="s">
        <v>80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  <c r="AA29" s="65"/>
    </row>
    <row r="30" spans="1:27" ht="25.35" customHeight="1">
      <c r="A30" s="69">
        <v>16</v>
      </c>
      <c r="B30" s="83">
        <v>8</v>
      </c>
      <c r="C30" s="74" t="s">
        <v>509</v>
      </c>
      <c r="D30" s="73">
        <v>863.08</v>
      </c>
      <c r="E30" s="72">
        <v>4619.3900000000003</v>
      </c>
      <c r="F30" s="76">
        <f t="shared" si="4"/>
        <v>-0.81316147803064909</v>
      </c>
      <c r="G30" s="73">
        <v>153</v>
      </c>
      <c r="H30" s="72">
        <v>36</v>
      </c>
      <c r="I30" s="72">
        <f t="shared" si="3"/>
        <v>4.25</v>
      </c>
      <c r="J30" s="72">
        <v>7</v>
      </c>
      <c r="K30" s="72">
        <v>2</v>
      </c>
      <c r="L30" s="73">
        <v>5482</v>
      </c>
      <c r="M30" s="73">
        <v>913</v>
      </c>
      <c r="N30" s="71">
        <v>44400</v>
      </c>
      <c r="O30" s="70" t="s">
        <v>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  <c r="AA30" s="65"/>
    </row>
    <row r="31" spans="1:27" ht="25.35" customHeight="1">
      <c r="A31" s="69">
        <v>17</v>
      </c>
      <c r="B31" s="83">
        <v>12</v>
      </c>
      <c r="C31" s="29" t="s">
        <v>503</v>
      </c>
      <c r="D31" s="73">
        <v>637.9</v>
      </c>
      <c r="E31" s="72">
        <v>1903.96</v>
      </c>
      <c r="F31" s="76">
        <f t="shared" si="4"/>
        <v>-0.66496144876993213</v>
      </c>
      <c r="G31" s="73">
        <v>102</v>
      </c>
      <c r="H31" s="72">
        <v>12</v>
      </c>
      <c r="I31" s="72">
        <f t="shared" si="3"/>
        <v>8.5</v>
      </c>
      <c r="J31" s="72">
        <v>4</v>
      </c>
      <c r="K31" s="72">
        <v>2</v>
      </c>
      <c r="L31" s="73">
        <v>2541.86</v>
      </c>
      <c r="M31" s="73">
        <v>419</v>
      </c>
      <c r="N31" s="71">
        <v>44400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81"/>
      <c r="Z31" s="66"/>
      <c r="AA31" s="65"/>
    </row>
    <row r="32" spans="1:27" ht="25.35" customHeight="1">
      <c r="A32" s="69">
        <v>18</v>
      </c>
      <c r="B32" s="84">
        <v>17</v>
      </c>
      <c r="C32" s="74" t="s">
        <v>467</v>
      </c>
      <c r="D32" s="73">
        <v>600</v>
      </c>
      <c r="E32" s="72">
        <v>1122</v>
      </c>
      <c r="F32" s="76">
        <f t="shared" si="4"/>
        <v>-0.46524064171122997</v>
      </c>
      <c r="G32" s="73">
        <v>101</v>
      </c>
      <c r="H32" s="72">
        <v>7</v>
      </c>
      <c r="I32" s="72">
        <f t="shared" si="3"/>
        <v>14.428571428571429</v>
      </c>
      <c r="J32" s="72">
        <v>5</v>
      </c>
      <c r="K32" s="72">
        <v>5</v>
      </c>
      <c r="L32" s="73">
        <v>8569.58</v>
      </c>
      <c r="M32" s="73">
        <v>1619</v>
      </c>
      <c r="N32" s="71">
        <v>44379</v>
      </c>
      <c r="O32" s="58" t="s">
        <v>120</v>
      </c>
      <c r="P32" s="67"/>
      <c r="Q32" s="79"/>
      <c r="R32" s="79"/>
      <c r="S32" s="79"/>
      <c r="T32" s="79"/>
      <c r="U32" s="79"/>
      <c r="V32" s="80"/>
      <c r="W32" s="80"/>
      <c r="X32" s="81"/>
      <c r="Y32" s="81"/>
      <c r="Z32" s="66"/>
      <c r="AA32" s="65"/>
    </row>
    <row r="33" spans="1:26" ht="25.35" customHeight="1">
      <c r="A33" s="69">
        <v>19</v>
      </c>
      <c r="B33" s="75" t="s">
        <v>36</v>
      </c>
      <c r="C33" s="60" t="s">
        <v>328</v>
      </c>
      <c r="D33" s="73">
        <v>283</v>
      </c>
      <c r="E33" s="72" t="s">
        <v>36</v>
      </c>
      <c r="F33" s="72" t="s">
        <v>36</v>
      </c>
      <c r="G33" s="73">
        <v>152</v>
      </c>
      <c r="H33" s="72">
        <v>6</v>
      </c>
      <c r="I33" s="72">
        <f>G33/H33</f>
        <v>25.333333333333332</v>
      </c>
      <c r="J33" s="72">
        <v>2</v>
      </c>
      <c r="K33" s="72" t="s">
        <v>36</v>
      </c>
      <c r="L33" s="73">
        <v>67303.86</v>
      </c>
      <c r="M33" s="73">
        <v>14761</v>
      </c>
      <c r="N33" s="71">
        <v>44113</v>
      </c>
      <c r="O33" s="70" t="s">
        <v>41</v>
      </c>
      <c r="P33" s="11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23</v>
      </c>
      <c r="C34" s="60" t="s">
        <v>305</v>
      </c>
      <c r="D34" s="73">
        <v>222</v>
      </c>
      <c r="E34" s="73">
        <v>207</v>
      </c>
      <c r="F34" s="76">
        <f t="shared" si="4"/>
        <v>7.2463768115942032E-2</v>
      </c>
      <c r="G34" s="73">
        <v>52</v>
      </c>
      <c r="H34" s="72" t="s">
        <v>36</v>
      </c>
      <c r="I34" s="72" t="s">
        <v>36</v>
      </c>
      <c r="J34" s="72">
        <v>2</v>
      </c>
      <c r="K34" s="72">
        <v>12</v>
      </c>
      <c r="L34" s="73">
        <v>5487.92</v>
      </c>
      <c r="M34" s="73">
        <v>1106</v>
      </c>
      <c r="N34" s="71">
        <v>44330</v>
      </c>
      <c r="O34" s="70" t="s">
        <v>82</v>
      </c>
      <c r="P34" s="67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209511.77999999994</v>
      </c>
      <c r="E35" s="68">
        <f t="shared" ref="E35:G35" si="5">SUM(E23:E34)</f>
        <v>153192.87</v>
      </c>
      <c r="F35" s="78">
        <f t="shared" si="4"/>
        <v>0.36763401586509836</v>
      </c>
      <c r="G35" s="68">
        <f t="shared" si="5"/>
        <v>37717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60" t="s">
        <v>510</v>
      </c>
      <c r="D37" s="73">
        <v>164</v>
      </c>
      <c r="E37" s="72" t="s">
        <v>36</v>
      </c>
      <c r="F37" s="72" t="s">
        <v>36</v>
      </c>
      <c r="G37" s="73">
        <v>89</v>
      </c>
      <c r="H37" s="28">
        <v>6</v>
      </c>
      <c r="I37" s="72">
        <f>G37/H37</f>
        <v>14.833333333333334</v>
      </c>
      <c r="J37" s="72">
        <v>2</v>
      </c>
      <c r="K37" s="72" t="s">
        <v>36</v>
      </c>
      <c r="L37" s="73">
        <v>24204</v>
      </c>
      <c r="M37" s="73">
        <v>5781</v>
      </c>
      <c r="N37" s="71">
        <v>44015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60" t="s">
        <v>511</v>
      </c>
      <c r="D38" s="73">
        <v>119.5</v>
      </c>
      <c r="E38" s="72" t="s">
        <v>36</v>
      </c>
      <c r="F38" s="72" t="s">
        <v>36</v>
      </c>
      <c r="G38" s="73">
        <v>64</v>
      </c>
      <c r="H38" s="28">
        <v>7</v>
      </c>
      <c r="I38" s="72">
        <f>G38/H38</f>
        <v>9.1428571428571423</v>
      </c>
      <c r="J38" s="72">
        <v>2</v>
      </c>
      <c r="K38" s="72" t="s">
        <v>36</v>
      </c>
      <c r="L38" s="73">
        <v>19883.5</v>
      </c>
      <c r="M38" s="73">
        <v>4717</v>
      </c>
      <c r="N38" s="71">
        <v>44057</v>
      </c>
      <c r="O38" s="70" t="s">
        <v>50</v>
      </c>
      <c r="P38" s="67"/>
      <c r="Q38" s="79"/>
      <c r="R38" s="79"/>
      <c r="S38" s="79"/>
      <c r="T38" s="79"/>
      <c r="U38" s="79"/>
      <c r="V38" s="80"/>
      <c r="W38" s="81"/>
      <c r="X38" s="80"/>
      <c r="Y38" s="81"/>
      <c r="Z38" s="66"/>
    </row>
    <row r="39" spans="1:26" ht="25.35" customHeight="1">
      <c r="A39" s="69">
        <v>23</v>
      </c>
      <c r="B39" s="75" t="s">
        <v>36</v>
      </c>
      <c r="C39" s="60" t="s">
        <v>495</v>
      </c>
      <c r="D39" s="73">
        <v>78</v>
      </c>
      <c r="E39" s="72" t="s">
        <v>36</v>
      </c>
      <c r="F39" s="72" t="s">
        <v>36</v>
      </c>
      <c r="G39" s="73">
        <v>39</v>
      </c>
      <c r="H39" s="28">
        <v>3</v>
      </c>
      <c r="I39" s="72">
        <f t="shared" ref="I39:I45" si="6">G39/H39</f>
        <v>13</v>
      </c>
      <c r="J39" s="72">
        <v>1</v>
      </c>
      <c r="K39" s="72" t="s">
        <v>36</v>
      </c>
      <c r="L39" s="73">
        <v>24531</v>
      </c>
      <c r="M39" s="73">
        <v>5417</v>
      </c>
      <c r="N39" s="71">
        <v>44099</v>
      </c>
      <c r="O39" s="70" t="s">
        <v>50</v>
      </c>
      <c r="P39" s="67"/>
      <c r="Q39" s="79"/>
      <c r="R39" s="79"/>
      <c r="S39" s="65"/>
      <c r="T39" s="79"/>
      <c r="U39" s="79"/>
      <c r="V39" s="80"/>
      <c r="W39" s="81"/>
      <c r="X39" s="80"/>
      <c r="Y39" s="66"/>
      <c r="Z39" s="81"/>
    </row>
    <row r="40" spans="1:26" ht="25.35" customHeight="1">
      <c r="A40" s="69">
        <v>24</v>
      </c>
      <c r="B40" s="84">
        <v>32</v>
      </c>
      <c r="C40" s="74" t="s">
        <v>440</v>
      </c>
      <c r="D40" s="73">
        <v>47</v>
      </c>
      <c r="E40" s="72">
        <v>72</v>
      </c>
      <c r="F40" s="76">
        <f>(D40-E40)/E40</f>
        <v>-0.34722222222222221</v>
      </c>
      <c r="G40" s="73">
        <v>16</v>
      </c>
      <c r="H40" s="72">
        <v>2</v>
      </c>
      <c r="I40" s="72">
        <f t="shared" si="6"/>
        <v>8</v>
      </c>
      <c r="J40" s="72">
        <v>1</v>
      </c>
      <c r="K40" s="72">
        <v>7</v>
      </c>
      <c r="L40" s="73">
        <v>11027.52</v>
      </c>
      <c r="M40" s="73">
        <v>2070</v>
      </c>
      <c r="N40" s="71">
        <v>44365</v>
      </c>
      <c r="O40" s="70" t="s">
        <v>50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3">
        <v>28</v>
      </c>
      <c r="C41" s="77" t="s">
        <v>216</v>
      </c>
      <c r="D41" s="73">
        <v>46</v>
      </c>
      <c r="E41" s="73">
        <v>122</v>
      </c>
      <c r="F41" s="76">
        <f>(D41-E41)/E41</f>
        <v>-0.62295081967213117</v>
      </c>
      <c r="G41" s="73">
        <v>8</v>
      </c>
      <c r="H41" s="72">
        <v>1</v>
      </c>
      <c r="I41" s="72">
        <f t="shared" si="6"/>
        <v>8</v>
      </c>
      <c r="J41" s="72">
        <v>1</v>
      </c>
      <c r="K41" s="72">
        <v>13</v>
      </c>
      <c r="L41" s="73">
        <v>23686</v>
      </c>
      <c r="M41" s="73">
        <v>1464</v>
      </c>
      <c r="N41" s="71">
        <v>44323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66"/>
      <c r="Y41" s="80"/>
      <c r="Z41" s="81"/>
    </row>
    <row r="42" spans="1:26" ht="25.35" customHeight="1">
      <c r="A42" s="69">
        <v>26</v>
      </c>
      <c r="B42" s="83">
        <v>29</v>
      </c>
      <c r="C42" s="29" t="s">
        <v>477</v>
      </c>
      <c r="D42" s="73">
        <v>22.2</v>
      </c>
      <c r="E42" s="73">
        <v>74.489999999999995</v>
      </c>
      <c r="F42" s="76">
        <f>(D42-E42)/E42</f>
        <v>-0.70197341925090606</v>
      </c>
      <c r="G42" s="73">
        <v>4</v>
      </c>
      <c r="H42" s="28">
        <v>1</v>
      </c>
      <c r="I42" s="72">
        <f t="shared" si="6"/>
        <v>4</v>
      </c>
      <c r="J42" s="72">
        <v>1</v>
      </c>
      <c r="K42" s="72">
        <v>14</v>
      </c>
      <c r="L42" s="73">
        <v>45066</v>
      </c>
      <c r="M42" s="73">
        <v>9380</v>
      </c>
      <c r="N42" s="71">
        <v>44316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72" t="s">
        <v>36</v>
      </c>
      <c r="C43" s="74" t="s">
        <v>497</v>
      </c>
      <c r="D43" s="73">
        <v>65</v>
      </c>
      <c r="E43" s="72" t="s">
        <v>36</v>
      </c>
      <c r="F43" s="72" t="s">
        <v>36</v>
      </c>
      <c r="G43" s="73">
        <v>37</v>
      </c>
      <c r="H43" s="72">
        <v>3</v>
      </c>
      <c r="I43" s="72">
        <f t="shared" si="6"/>
        <v>12.333333333333334</v>
      </c>
      <c r="J43" s="72">
        <v>1</v>
      </c>
      <c r="K43" s="72" t="s">
        <v>36</v>
      </c>
      <c r="L43" s="73">
        <v>54734.49</v>
      </c>
      <c r="M43" s="73">
        <v>12810</v>
      </c>
      <c r="N43" s="71">
        <v>43861</v>
      </c>
      <c r="O43" s="70" t="s">
        <v>41</v>
      </c>
      <c r="P43" s="11"/>
      <c r="Q43" s="79"/>
      <c r="R43" s="79"/>
      <c r="S43" s="79"/>
      <c r="T43" s="79"/>
      <c r="U43" s="79"/>
      <c r="V43" s="80"/>
      <c r="W43" s="80"/>
      <c r="X43" s="66"/>
      <c r="Y43" s="81"/>
      <c r="Z43" s="81"/>
    </row>
    <row r="44" spans="1:26" ht="25.35" customHeight="1">
      <c r="A44" s="69">
        <v>28</v>
      </c>
      <c r="B44" s="69">
        <v>14</v>
      </c>
      <c r="C44" s="74" t="s">
        <v>86</v>
      </c>
      <c r="D44" s="73">
        <v>13</v>
      </c>
      <c r="E44" s="73">
        <v>74</v>
      </c>
      <c r="F44" s="76">
        <f>(D44-E44)/E44</f>
        <v>-0.82432432432432434</v>
      </c>
      <c r="G44" s="73">
        <v>4</v>
      </c>
      <c r="H44" s="72">
        <v>1</v>
      </c>
      <c r="I44" s="72">
        <f t="shared" si="6"/>
        <v>4</v>
      </c>
      <c r="J44" s="72">
        <v>1</v>
      </c>
      <c r="K44" s="72">
        <v>3</v>
      </c>
      <c r="L44" s="73">
        <v>6439.18</v>
      </c>
      <c r="M44" s="73">
        <v>1623</v>
      </c>
      <c r="N44" s="71">
        <v>44386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83">
        <v>35</v>
      </c>
      <c r="C45" s="60" t="s">
        <v>458</v>
      </c>
      <c r="D45" s="73">
        <v>7</v>
      </c>
      <c r="E45" s="73">
        <v>45</v>
      </c>
      <c r="F45" s="76">
        <f>(D45-E45)/E45</f>
        <v>-0.84444444444444444</v>
      </c>
      <c r="G45" s="73">
        <v>2</v>
      </c>
      <c r="H45" s="72">
        <v>1</v>
      </c>
      <c r="I45" s="72">
        <f t="shared" si="6"/>
        <v>2</v>
      </c>
      <c r="J45" s="72">
        <v>1</v>
      </c>
      <c r="K45" s="72">
        <v>14</v>
      </c>
      <c r="L45" s="73">
        <v>23365.42</v>
      </c>
      <c r="M45" s="73">
        <v>4230</v>
      </c>
      <c r="N45" s="71">
        <v>44316</v>
      </c>
      <c r="O45" s="70" t="s">
        <v>50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5.35" customHeight="1">
      <c r="A46" s="45"/>
      <c r="B46" s="45"/>
      <c r="C46" s="56" t="s">
        <v>365</v>
      </c>
      <c r="D46" s="68">
        <f>SUM(D35:D45)</f>
        <v>210073.47999999995</v>
      </c>
      <c r="E46" s="68">
        <f>SUM(E35:E45)</f>
        <v>153580.35999999999</v>
      </c>
      <c r="F46" s="78">
        <f>(D46-E46)/E46</f>
        <v>0.36784078380855451</v>
      </c>
      <c r="G46" s="68">
        <f>SUM(G35:G45)</f>
        <v>37980</v>
      </c>
      <c r="H46" s="68"/>
      <c r="I46" s="47"/>
      <c r="J46" s="46"/>
      <c r="K46" s="48"/>
      <c r="L46" s="49"/>
      <c r="M46" s="53"/>
      <c r="N46" s="50"/>
      <c r="O46" s="5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3.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7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61" spans="16:18">
      <c r="P61" s="65"/>
      <c r="Q61" s="65"/>
      <c r="R61" s="67"/>
    </row>
    <row r="64" spans="16:18">
      <c r="P64" s="67"/>
      <c r="Q64" s="65"/>
      <c r="R64" s="65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1.44140625" style="27" customWidth="1"/>
    <col min="25" max="25" width="14.88671875" style="27" customWidth="1"/>
    <col min="26" max="26" width="12" style="27" bestFit="1" customWidth="1"/>
    <col min="27" max="16384" width="8.88671875" style="27"/>
  </cols>
  <sheetData>
    <row r="1" spans="1:26" ht="19.5" customHeight="1">
      <c r="A1" s="65"/>
      <c r="B1" s="65"/>
      <c r="C1" s="65"/>
      <c r="D1" s="65"/>
      <c r="E1" s="34" t="s">
        <v>512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513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506</v>
      </c>
      <c r="E6" s="36" t="s">
        <v>514</v>
      </c>
      <c r="F6" s="108"/>
      <c r="G6" s="36" t="s">
        <v>506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507</v>
      </c>
      <c r="E10" s="90" t="s">
        <v>515</v>
      </c>
      <c r="F10" s="108"/>
      <c r="G10" s="90" t="s">
        <v>507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395</v>
      </c>
      <c r="D13" s="73">
        <v>52012.45</v>
      </c>
      <c r="E13" s="72" t="s">
        <v>36</v>
      </c>
      <c r="F13" s="72" t="s">
        <v>36</v>
      </c>
      <c r="G13" s="73">
        <v>11119</v>
      </c>
      <c r="H13" s="72">
        <v>139</v>
      </c>
      <c r="I13" s="72">
        <f t="shared" ref="I13:I22" si="0">G13/H13</f>
        <v>79.992805755395679</v>
      </c>
      <c r="J13" s="72">
        <v>19</v>
      </c>
      <c r="K13" s="72">
        <v>1</v>
      </c>
      <c r="L13" s="73">
        <v>55903</v>
      </c>
      <c r="M13" s="73">
        <v>11923</v>
      </c>
      <c r="N13" s="71">
        <v>44400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437</v>
      </c>
      <c r="D14" s="73">
        <v>28574.19</v>
      </c>
      <c r="E14" s="72">
        <v>59828.39</v>
      </c>
      <c r="F14" s="76">
        <f>(D14-E14)/E14</f>
        <v>-0.52239747718432672</v>
      </c>
      <c r="G14" s="73">
        <v>5886</v>
      </c>
      <c r="H14" s="72">
        <v>277</v>
      </c>
      <c r="I14" s="72">
        <f t="shared" si="0"/>
        <v>21.249097472924188</v>
      </c>
      <c r="J14" s="72">
        <v>15</v>
      </c>
      <c r="K14" s="72">
        <v>2</v>
      </c>
      <c r="L14" s="73">
        <v>93798.59</v>
      </c>
      <c r="M14" s="73">
        <v>19081</v>
      </c>
      <c r="N14" s="71">
        <v>44393</v>
      </c>
      <c r="O14" s="70" t="s">
        <v>56</v>
      </c>
      <c r="P14" s="67"/>
      <c r="Q14" s="79"/>
      <c r="R14" s="79"/>
      <c r="S14" s="79"/>
      <c r="T14" s="79"/>
      <c r="U14" s="80"/>
      <c r="V14" s="80"/>
      <c r="W14" s="80"/>
      <c r="X14" s="81"/>
      <c r="Y14" s="66"/>
      <c r="Z14" s="81"/>
    </row>
    <row r="15" spans="1:26" ht="25.35" customHeight="1">
      <c r="A15" s="69">
        <v>3</v>
      </c>
      <c r="B15" s="69">
        <v>2</v>
      </c>
      <c r="C15" s="74" t="s">
        <v>420</v>
      </c>
      <c r="D15" s="73">
        <v>17679.97</v>
      </c>
      <c r="E15" s="72">
        <v>25359.94</v>
      </c>
      <c r="F15" s="76">
        <f>(D15-E15)/E15</f>
        <v>-0.30283865024917245</v>
      </c>
      <c r="G15" s="73">
        <v>2898</v>
      </c>
      <c r="H15" s="72">
        <v>152</v>
      </c>
      <c r="I15" s="72">
        <f t="shared" si="0"/>
        <v>19.065789473684209</v>
      </c>
      <c r="J15" s="72">
        <v>12</v>
      </c>
      <c r="K15" s="72">
        <v>2</v>
      </c>
      <c r="L15" s="73">
        <v>45022.66</v>
      </c>
      <c r="M15" s="73">
        <v>7308</v>
      </c>
      <c r="N15" s="71">
        <v>44393</v>
      </c>
      <c r="O15" s="70" t="s">
        <v>142</v>
      </c>
      <c r="P15" s="67"/>
      <c r="Q15" s="79"/>
      <c r="R15" s="79"/>
      <c r="S15" s="79"/>
      <c r="T15" s="79"/>
      <c r="U15" s="80"/>
      <c r="V15" s="80"/>
      <c r="W15" s="80"/>
      <c r="X15" s="81"/>
      <c r="Y15" s="66"/>
      <c r="Z15" s="81"/>
    </row>
    <row r="16" spans="1:26" ht="25.35" customHeight="1">
      <c r="A16" s="69">
        <v>4</v>
      </c>
      <c r="B16" s="69" t="s">
        <v>34</v>
      </c>
      <c r="C16" s="74" t="s">
        <v>488</v>
      </c>
      <c r="D16" s="73">
        <v>14452.89</v>
      </c>
      <c r="E16" s="72" t="s">
        <v>36</v>
      </c>
      <c r="F16" s="72" t="s">
        <v>36</v>
      </c>
      <c r="G16" s="73">
        <v>2456</v>
      </c>
      <c r="H16" s="72">
        <v>208</v>
      </c>
      <c r="I16" s="72">
        <f t="shared" si="0"/>
        <v>11.807692307692308</v>
      </c>
      <c r="J16" s="72">
        <v>15</v>
      </c>
      <c r="K16" s="72">
        <v>1</v>
      </c>
      <c r="L16" s="73">
        <v>14453</v>
      </c>
      <c r="M16" s="73">
        <v>2456</v>
      </c>
      <c r="N16" s="71">
        <v>44400</v>
      </c>
      <c r="O16" s="70" t="s">
        <v>37</v>
      </c>
      <c r="P16" s="67"/>
      <c r="Q16" s="79"/>
      <c r="R16" s="79"/>
      <c r="S16" s="79"/>
      <c r="T16" s="79"/>
      <c r="U16" s="80"/>
      <c r="V16" s="80"/>
      <c r="W16" s="80"/>
      <c r="X16" s="81"/>
      <c r="Y16" s="66"/>
      <c r="Z16" s="81"/>
    </row>
    <row r="17" spans="1:26" ht="25.35" customHeight="1">
      <c r="A17" s="69">
        <v>5</v>
      </c>
      <c r="B17" s="82">
        <v>4</v>
      </c>
      <c r="C17" s="29" t="s">
        <v>486</v>
      </c>
      <c r="D17" s="73">
        <v>13701.63</v>
      </c>
      <c r="E17" s="72">
        <v>18654.310000000001</v>
      </c>
      <c r="F17" s="76">
        <f>(D17-E17)/E17</f>
        <v>-0.26549789298022825</v>
      </c>
      <c r="G17" s="73">
        <v>2217</v>
      </c>
      <c r="H17" s="72">
        <v>132</v>
      </c>
      <c r="I17" s="72">
        <f t="shared" si="0"/>
        <v>16.795454545454547</v>
      </c>
      <c r="J17" s="72">
        <v>8</v>
      </c>
      <c r="K17" s="72">
        <v>5</v>
      </c>
      <c r="L17" s="73">
        <v>192133</v>
      </c>
      <c r="M17" s="73">
        <v>30395</v>
      </c>
      <c r="N17" s="71">
        <v>44372</v>
      </c>
      <c r="O17" s="70" t="s">
        <v>37</v>
      </c>
      <c r="P17" s="67"/>
      <c r="Q17" s="79"/>
      <c r="R17" s="79"/>
      <c r="S17" s="79"/>
      <c r="T17" s="79"/>
      <c r="U17" s="79"/>
      <c r="V17" s="80"/>
      <c r="W17" s="80"/>
      <c r="X17" s="81"/>
      <c r="Y17" s="66"/>
      <c r="Z17" s="23"/>
    </row>
    <row r="18" spans="1:26" ht="25.35" customHeight="1">
      <c r="A18" s="69">
        <v>6</v>
      </c>
      <c r="B18" s="69">
        <v>3</v>
      </c>
      <c r="C18" s="74" t="s">
        <v>489</v>
      </c>
      <c r="D18" s="73">
        <v>7590.86</v>
      </c>
      <c r="E18" s="72">
        <v>19377.810000000001</v>
      </c>
      <c r="F18" s="76">
        <f>(D18-E18)/E18</f>
        <v>-0.60827049083461959</v>
      </c>
      <c r="G18" s="73">
        <v>1270</v>
      </c>
      <c r="H18" s="72">
        <v>129</v>
      </c>
      <c r="I18" s="72">
        <f t="shared" si="0"/>
        <v>9.8449612403100772</v>
      </c>
      <c r="J18" s="72">
        <v>11</v>
      </c>
      <c r="K18" s="72">
        <v>3</v>
      </c>
      <c r="L18" s="73">
        <v>80234</v>
      </c>
      <c r="M18" s="73">
        <v>12492</v>
      </c>
      <c r="N18" s="71">
        <v>44386</v>
      </c>
      <c r="O18" s="70" t="s">
        <v>43</v>
      </c>
      <c r="P18" s="67"/>
      <c r="Q18" s="65"/>
      <c r="R18" s="59"/>
      <c r="S18" s="65"/>
      <c r="T18" s="67"/>
      <c r="U18" s="66"/>
      <c r="V18" s="66"/>
      <c r="W18" s="66"/>
      <c r="X18" s="66"/>
      <c r="Y18" s="66"/>
      <c r="Z18" s="67"/>
    </row>
    <row r="19" spans="1:26" ht="25.35" customHeight="1">
      <c r="A19" s="69">
        <v>7</v>
      </c>
      <c r="B19" s="69" t="s">
        <v>58</v>
      </c>
      <c r="C19" s="74" t="s">
        <v>401</v>
      </c>
      <c r="D19" s="73">
        <v>7027.0999999999995</v>
      </c>
      <c r="E19" s="72" t="s">
        <v>36</v>
      </c>
      <c r="F19" s="72" t="s">
        <v>36</v>
      </c>
      <c r="G19" s="73">
        <v>1038</v>
      </c>
      <c r="H19" s="72">
        <v>24</v>
      </c>
      <c r="I19" s="72">
        <f t="shared" si="0"/>
        <v>43.25</v>
      </c>
      <c r="J19" s="72">
        <v>15</v>
      </c>
      <c r="K19" s="72">
        <v>0</v>
      </c>
      <c r="L19" s="73">
        <v>7027.0999999999995</v>
      </c>
      <c r="M19" s="73">
        <v>1038</v>
      </c>
      <c r="N19" s="71" t="s">
        <v>60</v>
      </c>
      <c r="O19" s="70" t="s">
        <v>402</v>
      </c>
      <c r="P19" s="67"/>
      <c r="Q19" s="79"/>
      <c r="R19" s="79"/>
      <c r="S19" s="79"/>
      <c r="T19" s="79"/>
      <c r="U19" s="80"/>
      <c r="V19" s="80"/>
      <c r="W19" s="81"/>
      <c r="X19" s="66"/>
      <c r="Y19" s="81"/>
      <c r="Z19" s="80"/>
    </row>
    <row r="20" spans="1:26" ht="25.35" customHeight="1">
      <c r="A20" s="69">
        <v>8</v>
      </c>
      <c r="B20" s="69" t="s">
        <v>34</v>
      </c>
      <c r="C20" s="74" t="s">
        <v>509</v>
      </c>
      <c r="D20" s="73">
        <v>4619.3900000000003</v>
      </c>
      <c r="E20" s="72" t="s">
        <v>36</v>
      </c>
      <c r="F20" s="72" t="s">
        <v>36</v>
      </c>
      <c r="G20" s="73">
        <v>760</v>
      </c>
      <c r="H20" s="72">
        <v>207</v>
      </c>
      <c r="I20" s="72">
        <f t="shared" si="0"/>
        <v>3.6714975845410627</v>
      </c>
      <c r="J20" s="72">
        <v>14</v>
      </c>
      <c r="K20" s="72">
        <v>1</v>
      </c>
      <c r="L20" s="73">
        <v>4619</v>
      </c>
      <c r="M20" s="73">
        <v>760</v>
      </c>
      <c r="N20" s="71">
        <v>44400</v>
      </c>
      <c r="O20" s="70" t="s">
        <v>39</v>
      </c>
      <c r="P20" s="67"/>
      <c r="Q20" s="79"/>
      <c r="R20" s="79"/>
      <c r="S20" s="79"/>
      <c r="T20" s="79"/>
      <c r="U20" s="80"/>
      <c r="V20" s="80"/>
      <c r="W20" s="81"/>
      <c r="X20" s="66"/>
      <c r="Y20" s="81"/>
      <c r="Z20" s="80"/>
    </row>
    <row r="21" spans="1:26" ht="25.35" customHeight="1">
      <c r="A21" s="69">
        <v>9</v>
      </c>
      <c r="B21" s="69">
        <v>5</v>
      </c>
      <c r="C21" s="74" t="s">
        <v>456</v>
      </c>
      <c r="D21" s="73">
        <v>2927.59</v>
      </c>
      <c r="E21" s="72">
        <v>6989.05</v>
      </c>
      <c r="F21" s="76">
        <f>(D21-E21)/E21</f>
        <v>-0.58111760539701385</v>
      </c>
      <c r="G21" s="73">
        <v>655</v>
      </c>
      <c r="H21" s="72">
        <v>82</v>
      </c>
      <c r="I21" s="72">
        <f t="shared" si="0"/>
        <v>7.9878048780487809</v>
      </c>
      <c r="J21" s="72">
        <v>9</v>
      </c>
      <c r="K21" s="72">
        <v>4</v>
      </c>
      <c r="L21" s="73">
        <v>41429</v>
      </c>
      <c r="M21" s="73">
        <v>9109</v>
      </c>
      <c r="N21" s="71">
        <v>44379</v>
      </c>
      <c r="O21" s="70" t="s">
        <v>37</v>
      </c>
      <c r="P21" s="67"/>
      <c r="Q21" s="65"/>
      <c r="R21" s="59"/>
      <c r="S21" s="65"/>
      <c r="T21" s="67"/>
      <c r="U21" s="66"/>
      <c r="V21" s="66"/>
      <c r="W21" s="66"/>
      <c r="X21" s="66"/>
      <c r="Y21" s="66"/>
      <c r="Z21" s="67"/>
    </row>
    <row r="22" spans="1:26" ht="25.35" customHeight="1">
      <c r="A22" s="69">
        <v>10</v>
      </c>
      <c r="B22" s="69">
        <v>6</v>
      </c>
      <c r="C22" s="74" t="s">
        <v>331</v>
      </c>
      <c r="D22" s="73">
        <v>2773.59</v>
      </c>
      <c r="E22" s="72">
        <v>5384</v>
      </c>
      <c r="F22" s="76">
        <f>(D22-E22)/E22</f>
        <v>-0.48484583952451704</v>
      </c>
      <c r="G22" s="73">
        <v>596</v>
      </c>
      <c r="H22" s="72">
        <v>56</v>
      </c>
      <c r="I22" s="72">
        <f t="shared" si="0"/>
        <v>10.642857142857142</v>
      </c>
      <c r="J22" s="72">
        <v>8</v>
      </c>
      <c r="K22" s="72">
        <v>8</v>
      </c>
      <c r="L22" s="73">
        <v>80305</v>
      </c>
      <c r="M22" s="73">
        <v>17859</v>
      </c>
      <c r="N22" s="71">
        <v>44351</v>
      </c>
      <c r="O22" s="70" t="s">
        <v>37</v>
      </c>
      <c r="P22" s="67"/>
      <c r="Q22" s="79"/>
      <c r="R22" s="79"/>
      <c r="S22" s="79"/>
      <c r="T22" s="79"/>
      <c r="U22" s="79"/>
      <c r="V22" s="80"/>
      <c r="W22" s="81"/>
      <c r="X22" s="66"/>
      <c r="Y22" s="81"/>
      <c r="Z22" s="80"/>
    </row>
    <row r="23" spans="1:26" ht="25.35" customHeight="1">
      <c r="A23" s="45"/>
      <c r="B23" s="45"/>
      <c r="C23" s="56" t="s">
        <v>52</v>
      </c>
      <c r="D23" s="68">
        <f>SUM(D13:D22)</f>
        <v>151359.66</v>
      </c>
      <c r="E23" s="68">
        <f t="shared" ref="E23:G23" si="1">SUM(E13:E22)</f>
        <v>135593.5</v>
      </c>
      <c r="F23" s="22">
        <f>(D23-E23)/E23</f>
        <v>0.11627519018242027</v>
      </c>
      <c r="G23" s="68">
        <f t="shared" si="1"/>
        <v>28895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7</v>
      </c>
      <c r="C25" s="61" t="s">
        <v>333</v>
      </c>
      <c r="D25" s="73">
        <v>2689.98</v>
      </c>
      <c r="E25" s="72">
        <v>5330.51</v>
      </c>
      <c r="F25" s="76">
        <f>(D25-E25)/E25</f>
        <v>-0.49536160705073251</v>
      </c>
      <c r="G25" s="73">
        <v>639</v>
      </c>
      <c r="H25" s="72">
        <v>72</v>
      </c>
      <c r="I25" s="72">
        <f t="shared" ref="I25:I33" si="2">G25/H25</f>
        <v>8.875</v>
      </c>
      <c r="J25" s="72">
        <v>10</v>
      </c>
      <c r="K25" s="72">
        <v>5</v>
      </c>
      <c r="L25" s="73">
        <v>44521.509999999995</v>
      </c>
      <c r="M25" s="73">
        <v>9984</v>
      </c>
      <c r="N25" s="71">
        <v>44372</v>
      </c>
      <c r="O25" s="70" t="s">
        <v>50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 t="s">
        <v>34</v>
      </c>
      <c r="C26" s="74" t="s">
        <v>503</v>
      </c>
      <c r="D26" s="73">
        <v>1903.96</v>
      </c>
      <c r="E26" s="72" t="s">
        <v>36</v>
      </c>
      <c r="F26" s="72" t="s">
        <v>36</v>
      </c>
      <c r="G26" s="73">
        <v>317</v>
      </c>
      <c r="H26" s="72">
        <v>58</v>
      </c>
      <c r="I26" s="72">
        <f t="shared" si="2"/>
        <v>5.4655172413793105</v>
      </c>
      <c r="J26" s="72">
        <v>9</v>
      </c>
      <c r="K26" s="72">
        <v>1</v>
      </c>
      <c r="L26" s="73">
        <v>1903.96</v>
      </c>
      <c r="M26" s="73">
        <v>317</v>
      </c>
      <c r="N26" s="71">
        <v>44400</v>
      </c>
      <c r="O26" s="70" t="s">
        <v>80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9</v>
      </c>
      <c r="C27" s="74" t="s">
        <v>487</v>
      </c>
      <c r="D27" s="73">
        <v>1563.09</v>
      </c>
      <c r="E27" s="72">
        <v>3164.53</v>
      </c>
      <c r="F27" s="76">
        <f>(D27-E27)/E27</f>
        <v>-0.50605935162567595</v>
      </c>
      <c r="G27" s="73">
        <v>238</v>
      </c>
      <c r="H27" s="72">
        <v>13</v>
      </c>
      <c r="I27" s="72">
        <f t="shared" si="2"/>
        <v>18.307692307692307</v>
      </c>
      <c r="J27" s="72">
        <v>3</v>
      </c>
      <c r="K27" s="72">
        <v>8</v>
      </c>
      <c r="L27" s="73">
        <v>106939.9</v>
      </c>
      <c r="M27" s="73">
        <v>17117</v>
      </c>
      <c r="N27" s="71">
        <v>44351</v>
      </c>
      <c r="O27" s="70" t="s">
        <v>56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10</v>
      </c>
      <c r="C28" s="74" t="s">
        <v>516</v>
      </c>
      <c r="D28" s="73">
        <v>1513.4</v>
      </c>
      <c r="E28" s="72">
        <v>3029.25</v>
      </c>
      <c r="F28" s="76">
        <f>(D28-E28)/E28</f>
        <v>-0.50040439052570762</v>
      </c>
      <c r="G28" s="73">
        <v>211</v>
      </c>
      <c r="H28" s="72">
        <v>14</v>
      </c>
      <c r="I28" s="72">
        <f t="shared" si="2"/>
        <v>15.071428571428571</v>
      </c>
      <c r="J28" s="72">
        <v>3</v>
      </c>
      <c r="K28" s="72">
        <v>4</v>
      </c>
      <c r="L28" s="73">
        <v>29701</v>
      </c>
      <c r="M28" s="73">
        <v>4903</v>
      </c>
      <c r="N28" s="71">
        <v>44379</v>
      </c>
      <c r="O28" s="70" t="s">
        <v>37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11</v>
      </c>
      <c r="C29" s="74" t="s">
        <v>502</v>
      </c>
      <c r="D29" s="73">
        <v>1374.28</v>
      </c>
      <c r="E29" s="72">
        <v>2999.08</v>
      </c>
      <c r="F29" s="76">
        <f>(D29-E29)/E29</f>
        <v>-0.54176614161676251</v>
      </c>
      <c r="G29" s="73">
        <v>235</v>
      </c>
      <c r="H29" s="72">
        <v>49</v>
      </c>
      <c r="I29" s="72">
        <f t="shared" si="2"/>
        <v>4.795918367346939</v>
      </c>
      <c r="J29" s="72">
        <v>7</v>
      </c>
      <c r="K29" s="72">
        <v>2</v>
      </c>
      <c r="L29" s="73">
        <v>4373.3599999999997</v>
      </c>
      <c r="M29" s="73">
        <v>795</v>
      </c>
      <c r="N29" s="71">
        <v>44393</v>
      </c>
      <c r="O29" s="70" t="s">
        <v>80</v>
      </c>
      <c r="P29" s="67"/>
      <c r="Q29" s="79"/>
      <c r="R29" s="79"/>
      <c r="S29" s="65"/>
      <c r="T29" s="79"/>
      <c r="U29" s="79"/>
      <c r="V29" s="80"/>
      <c r="W29" s="81"/>
      <c r="X29" s="80"/>
      <c r="Y29" s="81"/>
      <c r="Z29" s="66"/>
    </row>
    <row r="30" spans="1:26" ht="25.35" customHeight="1">
      <c r="A30" s="69">
        <v>16</v>
      </c>
      <c r="B30" s="69">
        <v>12</v>
      </c>
      <c r="C30" s="74" t="s">
        <v>517</v>
      </c>
      <c r="D30" s="73">
        <v>1140.3699999999999</v>
      </c>
      <c r="E30" s="72">
        <v>2113.04</v>
      </c>
      <c r="F30" s="76">
        <f>(D30-E30)/E30</f>
        <v>-0.46031783591413322</v>
      </c>
      <c r="G30" s="73">
        <v>243</v>
      </c>
      <c r="H30" s="72">
        <v>20</v>
      </c>
      <c r="I30" s="72">
        <f t="shared" si="2"/>
        <v>12.15</v>
      </c>
      <c r="J30" s="72">
        <v>4</v>
      </c>
      <c r="K30" s="72">
        <v>7</v>
      </c>
      <c r="L30" s="73">
        <v>68102.7</v>
      </c>
      <c r="M30" s="73">
        <v>14890</v>
      </c>
      <c r="N30" s="71">
        <v>44358</v>
      </c>
      <c r="O30" s="70" t="s">
        <v>142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69">
        <v>16</v>
      </c>
      <c r="C31" s="74" t="s">
        <v>467</v>
      </c>
      <c r="D31" s="73">
        <v>1122</v>
      </c>
      <c r="E31" s="72">
        <v>558</v>
      </c>
      <c r="F31" s="76">
        <f>(D31-E31)/E31</f>
        <v>1.010752688172043</v>
      </c>
      <c r="G31" s="73">
        <v>215</v>
      </c>
      <c r="H31" s="72">
        <v>9</v>
      </c>
      <c r="I31" s="72">
        <f t="shared" si="2"/>
        <v>23.888888888888889</v>
      </c>
      <c r="J31" s="72">
        <v>3</v>
      </c>
      <c r="K31" s="72">
        <v>4</v>
      </c>
      <c r="L31" s="73">
        <v>7531.58</v>
      </c>
      <c r="M31" s="73">
        <v>1432</v>
      </c>
      <c r="N31" s="71">
        <v>44379</v>
      </c>
      <c r="O31" s="70" t="s">
        <v>120</v>
      </c>
      <c r="P31" s="67"/>
      <c r="Q31" s="79"/>
      <c r="R31" s="79"/>
      <c r="S31" s="79"/>
      <c r="T31" s="79"/>
      <c r="U31" s="79"/>
      <c r="V31" s="80"/>
      <c r="W31" s="81"/>
      <c r="X31" s="66"/>
      <c r="Y31" s="81"/>
      <c r="Z31" s="80"/>
    </row>
    <row r="32" spans="1:26" ht="25.35" customHeight="1">
      <c r="A32" s="69">
        <v>18</v>
      </c>
      <c r="B32" s="82" t="s">
        <v>58</v>
      </c>
      <c r="C32" s="30" t="s">
        <v>468</v>
      </c>
      <c r="D32" s="73">
        <v>386</v>
      </c>
      <c r="E32" s="72" t="s">
        <v>36</v>
      </c>
      <c r="F32" s="72" t="s">
        <v>36</v>
      </c>
      <c r="G32" s="73">
        <v>69</v>
      </c>
      <c r="H32" s="28">
        <v>2</v>
      </c>
      <c r="I32" s="72">
        <f t="shared" si="2"/>
        <v>34.5</v>
      </c>
      <c r="J32" s="72">
        <v>2</v>
      </c>
      <c r="K32" s="72">
        <v>0</v>
      </c>
      <c r="L32" s="73">
        <v>386</v>
      </c>
      <c r="M32" s="73">
        <v>69</v>
      </c>
      <c r="N32" s="71" t="s">
        <v>60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69">
        <v>18</v>
      </c>
      <c r="C33" s="74" t="s">
        <v>518</v>
      </c>
      <c r="D33" s="73">
        <v>320.49</v>
      </c>
      <c r="E33" s="73">
        <v>475.49</v>
      </c>
      <c r="F33" s="76">
        <f>(D33-E33)/E33</f>
        <v>-0.32597951586784157</v>
      </c>
      <c r="G33" s="73">
        <v>59</v>
      </c>
      <c r="H33" s="72">
        <v>8</v>
      </c>
      <c r="I33" s="72">
        <f t="shared" si="2"/>
        <v>7.375</v>
      </c>
      <c r="J33" s="72">
        <v>2</v>
      </c>
      <c r="K33" s="72">
        <v>9</v>
      </c>
      <c r="L33" s="73">
        <v>25866</v>
      </c>
      <c r="M33" s="73">
        <v>4548</v>
      </c>
      <c r="N33" s="71">
        <v>44344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69">
        <v>20</v>
      </c>
      <c r="C34" s="74" t="s">
        <v>519</v>
      </c>
      <c r="D34" s="73">
        <v>295</v>
      </c>
      <c r="E34" s="72">
        <v>348</v>
      </c>
      <c r="F34" s="76">
        <f>(D34-E34)/E34</f>
        <v>-0.15229885057471265</v>
      </c>
      <c r="G34" s="73">
        <v>51</v>
      </c>
      <c r="H34" s="72" t="s">
        <v>36</v>
      </c>
      <c r="I34" s="72" t="s">
        <v>36</v>
      </c>
      <c r="J34" s="72">
        <v>1</v>
      </c>
      <c r="K34" s="72">
        <v>6</v>
      </c>
      <c r="L34" s="73">
        <v>34096</v>
      </c>
      <c r="M34" s="73">
        <v>5755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66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163668.22999999998</v>
      </c>
      <c r="E35" s="68">
        <f t="shared" ref="E35:G35" si="3">SUM(E23:E34)</f>
        <v>153611.4</v>
      </c>
      <c r="F35" s="22">
        <f>(D35-E35)/E35</f>
        <v>6.5469294596624913E-2</v>
      </c>
      <c r="G35" s="68">
        <f t="shared" si="3"/>
        <v>31172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19</v>
      </c>
      <c r="C37" s="74" t="s">
        <v>520</v>
      </c>
      <c r="D37" s="73">
        <v>254.2</v>
      </c>
      <c r="E37" s="73">
        <v>405.25</v>
      </c>
      <c r="F37" s="76">
        <f>(D37-E37)/E37</f>
        <v>-0.3727328809376928</v>
      </c>
      <c r="G37" s="73">
        <v>54</v>
      </c>
      <c r="H37" s="72">
        <v>7</v>
      </c>
      <c r="I37" s="72">
        <f>G37/H37</f>
        <v>7.7142857142857144</v>
      </c>
      <c r="J37" s="72">
        <v>1</v>
      </c>
      <c r="K37" s="72">
        <v>10</v>
      </c>
      <c r="L37" s="73">
        <v>55114</v>
      </c>
      <c r="M37" s="73">
        <v>11921</v>
      </c>
      <c r="N37" s="71">
        <v>44337</v>
      </c>
      <c r="O37" s="70" t="s">
        <v>43</v>
      </c>
      <c r="P37" s="67"/>
      <c r="Q37" s="79"/>
      <c r="R37" s="79"/>
      <c r="S37" s="79"/>
      <c r="T37" s="79"/>
      <c r="U37" s="79"/>
      <c r="V37" s="80"/>
      <c r="W37" s="81"/>
      <c r="X37" s="66"/>
      <c r="Y37" s="81"/>
      <c r="Z37" s="80"/>
    </row>
    <row r="38" spans="1:26" ht="25.35" customHeight="1">
      <c r="A38" s="69">
        <v>22</v>
      </c>
      <c r="B38" s="69">
        <v>13</v>
      </c>
      <c r="C38" s="74" t="s">
        <v>521</v>
      </c>
      <c r="D38" s="73">
        <v>220.4</v>
      </c>
      <c r="E38" s="72">
        <v>2079.9899999999998</v>
      </c>
      <c r="F38" s="76">
        <f>(D38-E38)/E38</f>
        <v>-0.89403795210553894</v>
      </c>
      <c r="G38" s="73">
        <v>45</v>
      </c>
      <c r="H38" s="72">
        <v>13</v>
      </c>
      <c r="I38" s="72">
        <f>G38/H38</f>
        <v>3.4615384615384617</v>
      </c>
      <c r="J38" s="72">
        <v>4</v>
      </c>
      <c r="K38" s="72">
        <v>2</v>
      </c>
      <c r="L38" s="73">
        <v>2300.39</v>
      </c>
      <c r="M38" s="73">
        <v>392</v>
      </c>
      <c r="N38" s="71">
        <v>44393</v>
      </c>
      <c r="O38" s="70" t="s">
        <v>50</v>
      </c>
      <c r="P38" s="67"/>
      <c r="Q38" s="79"/>
      <c r="R38" s="79"/>
      <c r="S38" s="79"/>
      <c r="T38" s="79"/>
      <c r="U38" s="79"/>
      <c r="V38" s="80"/>
      <c r="W38" s="80"/>
      <c r="X38" s="81"/>
      <c r="Y38" s="81"/>
      <c r="Z38" s="66"/>
    </row>
    <row r="39" spans="1:26" ht="25.35" customHeight="1">
      <c r="A39" s="69">
        <v>23</v>
      </c>
      <c r="B39" s="82">
        <v>21</v>
      </c>
      <c r="C39" s="60" t="s">
        <v>305</v>
      </c>
      <c r="D39" s="73">
        <v>207</v>
      </c>
      <c r="E39" s="73">
        <v>291</v>
      </c>
      <c r="F39" s="76">
        <f>(D39-E39)/E39</f>
        <v>-0.28865979381443296</v>
      </c>
      <c r="G39" s="73">
        <v>46</v>
      </c>
      <c r="H39" s="72" t="s">
        <v>36</v>
      </c>
      <c r="I39" s="72" t="s">
        <v>36</v>
      </c>
      <c r="J39" s="72">
        <v>1</v>
      </c>
      <c r="K39" s="72">
        <v>11</v>
      </c>
      <c r="L39" s="73">
        <v>5265.92</v>
      </c>
      <c r="M39" s="73">
        <v>1054</v>
      </c>
      <c r="N39" s="71">
        <v>44330</v>
      </c>
      <c r="O39" s="70" t="s">
        <v>82</v>
      </c>
      <c r="P39" s="67"/>
      <c r="Q39" s="79"/>
      <c r="R39" s="79"/>
      <c r="S39" s="79"/>
      <c r="T39" s="79"/>
      <c r="U39" s="79"/>
      <c r="V39" s="80"/>
      <c r="W39" s="81"/>
      <c r="X39" s="80"/>
      <c r="Y39" s="81"/>
      <c r="Z39" s="66"/>
    </row>
    <row r="40" spans="1:26" ht="25.35" customHeight="1">
      <c r="A40" s="69">
        <v>24</v>
      </c>
      <c r="B40" s="69">
        <v>22</v>
      </c>
      <c r="C40" s="60" t="s">
        <v>448</v>
      </c>
      <c r="D40" s="73">
        <v>195</v>
      </c>
      <c r="E40" s="72">
        <v>270</v>
      </c>
      <c r="F40" s="76">
        <f>(D40-E40)/E40</f>
        <v>-0.27777777777777779</v>
      </c>
      <c r="G40" s="73">
        <v>34</v>
      </c>
      <c r="H40" s="72">
        <v>4</v>
      </c>
      <c r="I40" s="72">
        <f t="shared" ref="I40:I46" si="4">G40/H40</f>
        <v>8.5</v>
      </c>
      <c r="J40" s="72">
        <v>2</v>
      </c>
      <c r="K40" s="72">
        <v>13</v>
      </c>
      <c r="L40" s="73">
        <v>29016.92</v>
      </c>
      <c r="M40" s="73">
        <v>5123</v>
      </c>
      <c r="N40" s="71">
        <v>44316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66"/>
      <c r="Y40" s="81"/>
      <c r="Z40" s="80"/>
    </row>
    <row r="41" spans="1:26" ht="25.35" customHeight="1">
      <c r="A41" s="69">
        <v>25</v>
      </c>
      <c r="B41" s="75" t="s">
        <v>36</v>
      </c>
      <c r="C41" s="60" t="s">
        <v>496</v>
      </c>
      <c r="D41" s="73">
        <v>191</v>
      </c>
      <c r="E41" s="72" t="s">
        <v>36</v>
      </c>
      <c r="F41" s="72" t="s">
        <v>36</v>
      </c>
      <c r="G41" s="73">
        <v>88</v>
      </c>
      <c r="H41" s="28">
        <v>7</v>
      </c>
      <c r="I41" s="72">
        <f t="shared" si="4"/>
        <v>12.571428571428571</v>
      </c>
      <c r="J41" s="72">
        <v>2</v>
      </c>
      <c r="K41" s="72" t="s">
        <v>36</v>
      </c>
      <c r="L41" s="73">
        <v>136151</v>
      </c>
      <c r="M41" s="73">
        <v>28113</v>
      </c>
      <c r="N41" s="71">
        <v>43896</v>
      </c>
      <c r="O41" s="70" t="s">
        <v>43</v>
      </c>
      <c r="P41" s="67"/>
      <c r="Q41" s="79"/>
      <c r="R41" s="79"/>
      <c r="S41" s="79"/>
      <c r="T41" s="79"/>
      <c r="U41" s="79"/>
      <c r="V41" s="80"/>
      <c r="W41" s="81"/>
      <c r="X41" s="80"/>
      <c r="Y41" s="81"/>
      <c r="Z41" s="66"/>
    </row>
    <row r="42" spans="1:26" ht="25.35" customHeight="1">
      <c r="A42" s="69">
        <v>26</v>
      </c>
      <c r="B42" s="75" t="s">
        <v>36</v>
      </c>
      <c r="C42" s="60" t="s">
        <v>346</v>
      </c>
      <c r="D42" s="73">
        <v>166</v>
      </c>
      <c r="E42" s="72" t="s">
        <v>36</v>
      </c>
      <c r="F42" s="72" t="s">
        <v>36</v>
      </c>
      <c r="G42" s="73">
        <v>83</v>
      </c>
      <c r="H42" s="28">
        <v>7</v>
      </c>
      <c r="I42" s="72">
        <f t="shared" si="4"/>
        <v>11.857142857142858</v>
      </c>
      <c r="J42" s="72">
        <v>2</v>
      </c>
      <c r="K42" s="72" t="s">
        <v>36</v>
      </c>
      <c r="L42" s="73">
        <v>87220</v>
      </c>
      <c r="M42" s="73">
        <v>18363</v>
      </c>
      <c r="N42" s="71">
        <v>44008</v>
      </c>
      <c r="O42" s="70" t="s">
        <v>39</v>
      </c>
      <c r="P42" s="67"/>
      <c r="Q42" s="79"/>
      <c r="R42" s="79"/>
      <c r="S42" s="79"/>
      <c r="T42" s="79"/>
      <c r="U42" s="79"/>
      <c r="V42" s="80"/>
      <c r="W42" s="81"/>
      <c r="X42" s="66"/>
      <c r="Y42" s="81"/>
      <c r="Z42" s="80"/>
    </row>
    <row r="43" spans="1:26" ht="25.35" customHeight="1">
      <c r="A43" s="69">
        <v>27</v>
      </c>
      <c r="B43" s="82">
        <v>17</v>
      </c>
      <c r="C43" s="74" t="s">
        <v>522</v>
      </c>
      <c r="D43" s="73">
        <v>129.05000000000001</v>
      </c>
      <c r="E43" s="72">
        <v>498.79999999999995</v>
      </c>
      <c r="F43" s="76">
        <f>(D43-E43)/E43</f>
        <v>-0.74127906976744184</v>
      </c>
      <c r="G43" s="73">
        <v>22</v>
      </c>
      <c r="H43" s="72">
        <v>5</v>
      </c>
      <c r="I43" s="72">
        <f t="shared" si="4"/>
        <v>4.4000000000000004</v>
      </c>
      <c r="J43" s="72">
        <v>1</v>
      </c>
      <c r="K43" s="72">
        <v>4</v>
      </c>
      <c r="L43" s="73">
        <v>11346.97</v>
      </c>
      <c r="M43" s="73">
        <v>1985</v>
      </c>
      <c r="N43" s="71">
        <v>44379</v>
      </c>
      <c r="O43" s="70" t="s">
        <v>50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23</v>
      </c>
      <c r="C44" s="77" t="s">
        <v>216</v>
      </c>
      <c r="D44" s="73">
        <v>122</v>
      </c>
      <c r="E44" s="73">
        <v>238</v>
      </c>
      <c r="F44" s="76">
        <f>(D44-E44)/E44</f>
        <v>-0.48739495798319327</v>
      </c>
      <c r="G44" s="73">
        <v>22</v>
      </c>
      <c r="H44" s="72">
        <v>3</v>
      </c>
      <c r="I44" s="72">
        <f t="shared" si="4"/>
        <v>7.333333333333333</v>
      </c>
      <c r="J44" s="72">
        <v>1</v>
      </c>
      <c r="K44" s="72">
        <v>12</v>
      </c>
      <c r="L44" s="73">
        <v>23640</v>
      </c>
      <c r="M44" s="73">
        <v>4156</v>
      </c>
      <c r="N44" s="71">
        <v>44323</v>
      </c>
      <c r="O44" s="70" t="s">
        <v>43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69">
        <v>25</v>
      </c>
      <c r="C45" s="29" t="s">
        <v>477</v>
      </c>
      <c r="D45" s="73">
        <v>74.489999999999995</v>
      </c>
      <c r="E45" s="73">
        <v>192</v>
      </c>
      <c r="F45" s="76">
        <f>(D45-E45)/E45</f>
        <v>-0.61203125000000003</v>
      </c>
      <c r="G45" s="73">
        <v>17</v>
      </c>
      <c r="H45" s="28">
        <v>8</v>
      </c>
      <c r="I45" s="72">
        <f t="shared" si="4"/>
        <v>2.125</v>
      </c>
      <c r="J45" s="72">
        <v>2</v>
      </c>
      <c r="K45" s="72">
        <v>13</v>
      </c>
      <c r="L45" s="73">
        <v>45043</v>
      </c>
      <c r="M45" s="73">
        <v>9376</v>
      </c>
      <c r="N45" s="71">
        <v>44316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66"/>
      <c r="Z45" s="80"/>
    </row>
    <row r="46" spans="1:26" ht="25.35" customHeight="1">
      <c r="A46" s="69">
        <v>30</v>
      </c>
      <c r="B46" s="69">
        <v>14</v>
      </c>
      <c r="C46" s="74" t="s">
        <v>86</v>
      </c>
      <c r="D46" s="73">
        <v>74</v>
      </c>
      <c r="E46" s="72">
        <v>1314.33</v>
      </c>
      <c r="F46" s="76">
        <f>(D46-E46)/E46</f>
        <v>-0.94369754932170768</v>
      </c>
      <c r="G46" s="73">
        <v>15</v>
      </c>
      <c r="H46" s="72">
        <v>4</v>
      </c>
      <c r="I46" s="72">
        <f t="shared" si="4"/>
        <v>3.75</v>
      </c>
      <c r="J46" s="72">
        <v>1</v>
      </c>
      <c r="K46" s="72">
        <v>3</v>
      </c>
      <c r="L46" s="73">
        <v>6426.18</v>
      </c>
      <c r="M46" s="73">
        <v>1619</v>
      </c>
      <c r="N46" s="71">
        <v>44386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165301.36999999997</v>
      </c>
      <c r="E47" s="68">
        <f t="shared" ref="E47:G47" si="5">SUM(E35:E46)</f>
        <v>158900.76999999996</v>
      </c>
      <c r="F47" s="68">
        <f t="shared" si="5"/>
        <v>-4.55214193711116</v>
      </c>
      <c r="G47" s="68">
        <f t="shared" si="5"/>
        <v>31598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74" t="s">
        <v>327</v>
      </c>
      <c r="D49" s="73">
        <v>72</v>
      </c>
      <c r="E49" s="72" t="s">
        <v>36</v>
      </c>
      <c r="F49" s="72" t="s">
        <v>36</v>
      </c>
      <c r="G49" s="73">
        <v>36</v>
      </c>
      <c r="H49" s="72">
        <v>4</v>
      </c>
      <c r="I49" s="72">
        <f>G49/H49</f>
        <v>9</v>
      </c>
      <c r="J49" s="72">
        <v>1</v>
      </c>
      <c r="K49" s="72" t="s">
        <v>36</v>
      </c>
      <c r="L49" s="73">
        <v>115882.42</v>
      </c>
      <c r="M49" s="73">
        <v>23535</v>
      </c>
      <c r="N49" s="71">
        <v>44106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81"/>
      <c r="Y49" s="66"/>
      <c r="Z49" s="80"/>
    </row>
    <row r="50" spans="1:26" ht="25.35" customHeight="1">
      <c r="A50" s="69">
        <v>32</v>
      </c>
      <c r="B50" s="82">
        <v>26</v>
      </c>
      <c r="C50" s="74" t="s">
        <v>440</v>
      </c>
      <c r="D50" s="73">
        <v>72</v>
      </c>
      <c r="E50" s="72">
        <v>183</v>
      </c>
      <c r="F50" s="76">
        <f>(D50-E50)/E50</f>
        <v>-0.60655737704918034</v>
      </c>
      <c r="G50" s="73">
        <v>13</v>
      </c>
      <c r="H50" s="72">
        <v>3</v>
      </c>
      <c r="I50" s="72">
        <f>G50/H50</f>
        <v>4.333333333333333</v>
      </c>
      <c r="J50" s="72">
        <v>1</v>
      </c>
      <c r="K50" s="72">
        <v>6</v>
      </c>
      <c r="L50" s="73">
        <v>10980.52</v>
      </c>
      <c r="M50" s="73">
        <v>2054</v>
      </c>
      <c r="N50" s="71">
        <v>44365</v>
      </c>
      <c r="O50" s="70" t="s">
        <v>50</v>
      </c>
      <c r="P50" s="67"/>
      <c r="Q50" s="79"/>
      <c r="R50" s="79"/>
      <c r="S50" s="79"/>
      <c r="T50" s="79"/>
      <c r="U50" s="79"/>
      <c r="V50" s="80"/>
      <c r="W50" s="80"/>
      <c r="X50" s="66"/>
      <c r="Y50" s="81"/>
      <c r="Z50" s="81"/>
    </row>
    <row r="51" spans="1:26" ht="25.35" customHeight="1">
      <c r="A51" s="69">
        <v>33</v>
      </c>
      <c r="B51" s="72" t="s">
        <v>36</v>
      </c>
      <c r="C51" s="30" t="s">
        <v>479</v>
      </c>
      <c r="D51" s="73">
        <v>50</v>
      </c>
      <c r="E51" s="72" t="s">
        <v>36</v>
      </c>
      <c r="F51" s="72" t="s">
        <v>36</v>
      </c>
      <c r="G51" s="73">
        <v>29</v>
      </c>
      <c r="H51" s="28">
        <v>3</v>
      </c>
      <c r="I51" s="72">
        <f>G51/H51</f>
        <v>9.6666666666666661</v>
      </c>
      <c r="J51" s="72">
        <v>1</v>
      </c>
      <c r="K51" s="72" t="s">
        <v>36</v>
      </c>
      <c r="L51" s="73">
        <v>89794</v>
      </c>
      <c r="M51" s="73">
        <v>20939</v>
      </c>
      <c r="N51" s="71">
        <v>43875</v>
      </c>
      <c r="O51" s="70" t="s">
        <v>50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69">
        <v>34</v>
      </c>
      <c r="B52" s="82">
        <v>28</v>
      </c>
      <c r="C52" s="74" t="s">
        <v>523</v>
      </c>
      <c r="D52" s="73">
        <v>49</v>
      </c>
      <c r="E52" s="72">
        <v>129</v>
      </c>
      <c r="F52" s="76">
        <f>(D52-E52)/E52</f>
        <v>-0.62015503875968991</v>
      </c>
      <c r="G52" s="73">
        <v>10</v>
      </c>
      <c r="H52" s="72" t="s">
        <v>36</v>
      </c>
      <c r="I52" s="72" t="s">
        <v>36</v>
      </c>
      <c r="J52" s="72">
        <v>1</v>
      </c>
      <c r="K52" s="72">
        <v>4</v>
      </c>
      <c r="L52" s="73">
        <v>5275</v>
      </c>
      <c r="M52" s="73">
        <v>944</v>
      </c>
      <c r="N52" s="71">
        <v>44379</v>
      </c>
      <c r="O52" s="70" t="s">
        <v>47</v>
      </c>
      <c r="P52" s="67"/>
      <c r="Q52" s="79"/>
      <c r="R52" s="79"/>
      <c r="S52" s="79"/>
      <c r="T52" s="79"/>
      <c r="U52" s="79"/>
      <c r="V52" s="80"/>
      <c r="W52" s="81"/>
      <c r="X52" s="81"/>
      <c r="Y52" s="66"/>
      <c r="Z52" s="80"/>
    </row>
    <row r="53" spans="1:26" ht="25.35" customHeight="1">
      <c r="A53" s="69">
        <v>35</v>
      </c>
      <c r="B53" s="69">
        <v>32</v>
      </c>
      <c r="C53" s="60" t="s">
        <v>458</v>
      </c>
      <c r="D53" s="73">
        <v>45</v>
      </c>
      <c r="E53" s="73">
        <v>35</v>
      </c>
      <c r="F53" s="76">
        <f>(D53-E53)/E53</f>
        <v>0.2857142857142857</v>
      </c>
      <c r="G53" s="73">
        <v>7</v>
      </c>
      <c r="H53" s="72">
        <v>1</v>
      </c>
      <c r="I53" s="72">
        <f>G53/H53</f>
        <v>7</v>
      </c>
      <c r="J53" s="72">
        <v>1</v>
      </c>
      <c r="K53" s="72">
        <v>13</v>
      </c>
      <c r="L53" s="73">
        <v>23358.42</v>
      </c>
      <c r="M53" s="73">
        <v>4228</v>
      </c>
      <c r="N53" s="71">
        <v>44316</v>
      </c>
      <c r="O53" s="70" t="s">
        <v>50</v>
      </c>
      <c r="P53" s="67"/>
      <c r="Q53" s="65"/>
      <c r="R53" s="59"/>
      <c r="S53" s="65"/>
      <c r="T53" s="67"/>
      <c r="U53" s="66"/>
      <c r="V53" s="66"/>
      <c r="W53" s="66"/>
      <c r="X53" s="66"/>
      <c r="Y53" s="67"/>
      <c r="Z53" s="66"/>
    </row>
    <row r="54" spans="1:26" ht="25.35" customHeight="1">
      <c r="A54" s="45"/>
      <c r="B54" s="45"/>
      <c r="C54" s="56" t="s">
        <v>309</v>
      </c>
      <c r="D54" s="68">
        <f>SUM(D47:D53)</f>
        <v>165589.36999999997</v>
      </c>
      <c r="E54" s="68">
        <f t="shared" ref="E54:G54" si="6">SUM(E47:E53)</f>
        <v>159247.76999999996</v>
      </c>
      <c r="F54" s="22">
        <f>(D54-E54)/E54</f>
        <v>3.982222168636966E-2</v>
      </c>
      <c r="G54" s="68">
        <f t="shared" si="6"/>
        <v>31693</v>
      </c>
      <c r="H54" s="68"/>
      <c r="I54" s="47"/>
      <c r="J54" s="46"/>
      <c r="K54" s="48"/>
      <c r="L54" s="49"/>
      <c r="M54" s="53"/>
      <c r="N54" s="50"/>
      <c r="O54" s="58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3.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7.2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27" customWidth="1"/>
    <col min="2" max="2" width="5.88671875" style="27" customWidth="1"/>
    <col min="3" max="3" width="29.44140625" style="27" customWidth="1"/>
    <col min="4" max="4" width="13.44140625" style="27" customWidth="1"/>
    <col min="5" max="5" width="14" style="27" customWidth="1"/>
    <col min="6" max="6" width="15.44140625" style="27" customWidth="1"/>
    <col min="7" max="7" width="12.109375" style="27" bestFit="1" customWidth="1"/>
    <col min="8" max="8" width="10.88671875" style="27" customWidth="1"/>
    <col min="9" max="9" width="12" style="27" customWidth="1"/>
    <col min="10" max="10" width="10.5546875" style="27" customWidth="1"/>
    <col min="11" max="11" width="12.109375" style="27" bestFit="1" customWidth="1"/>
    <col min="12" max="12" width="13.44140625" style="27" customWidth="1"/>
    <col min="13" max="13" width="13" style="27" customWidth="1"/>
    <col min="14" max="14" width="14" style="27" customWidth="1"/>
    <col min="15" max="15" width="15.44140625" style="27" customWidth="1"/>
    <col min="16" max="16" width="6.44140625" style="27" customWidth="1"/>
    <col min="17" max="17" width="8.44140625" style="27" customWidth="1"/>
    <col min="18" max="19" width="8.5546875" style="27" customWidth="1"/>
    <col min="20" max="20" width="13.88671875" style="27" customWidth="1"/>
    <col min="21" max="21" width="12.33203125" style="27" customWidth="1"/>
    <col min="22" max="22" width="11.88671875" style="27" bestFit="1" customWidth="1"/>
    <col min="23" max="23" width="13.6640625" style="27" customWidth="1"/>
    <col min="24" max="24" width="11.44140625" style="27" customWidth="1"/>
    <col min="25" max="25" width="12" style="27" bestFit="1" customWidth="1"/>
    <col min="26" max="26" width="14.88671875" style="27" customWidth="1"/>
    <col min="27" max="16384" width="8.88671875" style="27"/>
  </cols>
  <sheetData>
    <row r="1" spans="1:26" ht="19.5" customHeight="1">
      <c r="A1" s="65"/>
      <c r="B1" s="65"/>
      <c r="C1" s="65"/>
      <c r="D1" s="65"/>
      <c r="E1" s="34" t="s">
        <v>524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525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514</v>
      </c>
      <c r="E6" s="36" t="s">
        <v>526</v>
      </c>
      <c r="F6" s="108"/>
      <c r="G6" s="36" t="s">
        <v>514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515</v>
      </c>
      <c r="E10" s="90" t="s">
        <v>527</v>
      </c>
      <c r="F10" s="108"/>
      <c r="G10" s="90" t="s">
        <v>515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6"/>
      <c r="Y12" s="2"/>
      <c r="Z12" s="4"/>
    </row>
    <row r="13" spans="1:26" ht="25.35" customHeight="1">
      <c r="A13" s="69">
        <v>1</v>
      </c>
      <c r="B13" s="83" t="s">
        <v>34</v>
      </c>
      <c r="C13" s="74" t="s">
        <v>437</v>
      </c>
      <c r="D13" s="73">
        <v>59828.39</v>
      </c>
      <c r="E13" s="72" t="s">
        <v>36</v>
      </c>
      <c r="F13" s="72" t="s">
        <v>36</v>
      </c>
      <c r="G13" s="73">
        <v>12142</v>
      </c>
      <c r="H13" s="72">
        <v>317</v>
      </c>
      <c r="I13" s="72">
        <f t="shared" ref="I13:I22" si="0">G13/H13</f>
        <v>38.302839116719241</v>
      </c>
      <c r="J13" s="72">
        <v>15</v>
      </c>
      <c r="K13" s="72">
        <v>1</v>
      </c>
      <c r="L13" s="73">
        <v>65224.41</v>
      </c>
      <c r="M13" s="73">
        <v>13195</v>
      </c>
      <c r="N13" s="71">
        <v>44393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420</v>
      </c>
      <c r="D14" s="73">
        <v>25359.94</v>
      </c>
      <c r="E14" s="72" t="s">
        <v>36</v>
      </c>
      <c r="F14" s="72" t="s">
        <v>36</v>
      </c>
      <c r="G14" s="73">
        <v>4218</v>
      </c>
      <c r="H14" s="72">
        <v>216</v>
      </c>
      <c r="I14" s="72">
        <f t="shared" si="0"/>
        <v>19.527777777777779</v>
      </c>
      <c r="J14" s="72">
        <v>14</v>
      </c>
      <c r="K14" s="72">
        <v>1</v>
      </c>
      <c r="L14" s="73">
        <v>27342.69</v>
      </c>
      <c r="M14" s="73">
        <v>4410</v>
      </c>
      <c r="N14" s="71">
        <v>44393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1</v>
      </c>
      <c r="C15" s="74" t="s">
        <v>489</v>
      </c>
      <c r="D15" s="73">
        <v>19377.810000000001</v>
      </c>
      <c r="E15" s="72">
        <v>53265.64</v>
      </c>
      <c r="F15" s="76">
        <f>(D15-E15)/E15</f>
        <v>-0.63620431482659368</v>
      </c>
      <c r="G15" s="73">
        <v>2959</v>
      </c>
      <c r="H15" s="72">
        <v>224</v>
      </c>
      <c r="I15" s="72">
        <f t="shared" si="0"/>
        <v>13.209821428571429</v>
      </c>
      <c r="J15" s="72">
        <v>15</v>
      </c>
      <c r="K15" s="72">
        <v>2</v>
      </c>
      <c r="L15" s="73">
        <v>72643</v>
      </c>
      <c r="M15" s="73">
        <v>11222</v>
      </c>
      <c r="N15" s="71">
        <v>44386</v>
      </c>
      <c r="O15" s="70" t="s">
        <v>43</v>
      </c>
      <c r="P15" s="67"/>
      <c r="Q15" s="79"/>
      <c r="R15" s="79"/>
      <c r="S15" s="79"/>
      <c r="T15" s="79"/>
      <c r="U15" s="80"/>
      <c r="V15" s="80"/>
      <c r="W15" s="81"/>
      <c r="X15" s="66"/>
      <c r="Y15" s="80"/>
      <c r="Z15" s="81"/>
    </row>
    <row r="16" spans="1:26" ht="25.35" customHeight="1">
      <c r="A16" s="69">
        <v>4</v>
      </c>
      <c r="B16" s="83">
        <v>2</v>
      </c>
      <c r="C16" s="74" t="s">
        <v>486</v>
      </c>
      <c r="D16" s="73">
        <v>18654.310000000001</v>
      </c>
      <c r="E16" s="72">
        <v>26952.959999999999</v>
      </c>
      <c r="F16" s="76">
        <f>(D16-E16)/E16</f>
        <v>-0.30789382687467343</v>
      </c>
      <c r="G16" s="73">
        <v>3035</v>
      </c>
      <c r="H16" s="72">
        <v>166</v>
      </c>
      <c r="I16" s="72">
        <f t="shared" si="0"/>
        <v>18.283132530120483</v>
      </c>
      <c r="J16" s="72">
        <v>10</v>
      </c>
      <c r="K16" s="72">
        <v>4</v>
      </c>
      <c r="L16" s="73">
        <v>178432</v>
      </c>
      <c r="M16" s="73">
        <v>28278</v>
      </c>
      <c r="N16" s="71">
        <v>44372</v>
      </c>
      <c r="O16" s="70" t="s">
        <v>37</v>
      </c>
      <c r="P16" s="67"/>
      <c r="Q16" s="79"/>
      <c r="R16" s="79"/>
      <c r="S16" s="79"/>
      <c r="T16" s="79"/>
      <c r="U16" s="80"/>
      <c r="V16" s="80"/>
      <c r="W16" s="81"/>
      <c r="X16" s="66"/>
      <c r="Y16" s="80"/>
      <c r="Z16" s="81"/>
    </row>
    <row r="17" spans="1:26" ht="25.35" customHeight="1">
      <c r="A17" s="69">
        <v>5</v>
      </c>
      <c r="B17" s="83">
        <v>3</v>
      </c>
      <c r="C17" s="74" t="s">
        <v>456</v>
      </c>
      <c r="D17" s="73">
        <v>6989.05</v>
      </c>
      <c r="E17" s="72">
        <v>12413.02</v>
      </c>
      <c r="F17" s="76">
        <f>(D17-E17)/E17</f>
        <v>-0.43695812944795065</v>
      </c>
      <c r="G17" s="73">
        <v>1529</v>
      </c>
      <c r="H17" s="72">
        <v>119</v>
      </c>
      <c r="I17" s="72">
        <f t="shared" si="0"/>
        <v>12.84873949579832</v>
      </c>
      <c r="J17" s="72">
        <v>11</v>
      </c>
      <c r="K17" s="72">
        <v>3</v>
      </c>
      <c r="L17" s="73">
        <v>38501</v>
      </c>
      <c r="M17" s="73">
        <v>8454</v>
      </c>
      <c r="N17" s="71">
        <v>44379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5.35" customHeight="1">
      <c r="A18" s="69">
        <v>6</v>
      </c>
      <c r="B18" s="83">
        <v>6</v>
      </c>
      <c r="C18" s="74" t="s">
        <v>331</v>
      </c>
      <c r="D18" s="73">
        <v>5384</v>
      </c>
      <c r="E18" s="72">
        <v>7269.44</v>
      </c>
      <c r="F18" s="76">
        <f>(D18-E18)/E18</f>
        <v>-0.25936523308535453</v>
      </c>
      <c r="G18" s="73">
        <v>1116</v>
      </c>
      <c r="H18" s="72">
        <v>68</v>
      </c>
      <c r="I18" s="72">
        <f t="shared" si="0"/>
        <v>16.411764705882351</v>
      </c>
      <c r="J18" s="72">
        <v>9</v>
      </c>
      <c r="K18" s="72">
        <v>7</v>
      </c>
      <c r="L18" s="73">
        <v>77531</v>
      </c>
      <c r="M18" s="73">
        <v>17263</v>
      </c>
      <c r="N18" s="71">
        <v>44351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>
        <v>5</v>
      </c>
      <c r="C19" s="61" t="s">
        <v>333</v>
      </c>
      <c r="D19" s="73">
        <v>5330.51</v>
      </c>
      <c r="E19" s="72">
        <v>8020.84</v>
      </c>
      <c r="F19" s="76">
        <f>(D19-E19)/E19</f>
        <v>-0.33541748744520522</v>
      </c>
      <c r="G19" s="73">
        <v>1159</v>
      </c>
      <c r="H19" s="72">
        <v>95</v>
      </c>
      <c r="I19" s="72">
        <f t="shared" si="0"/>
        <v>12.2</v>
      </c>
      <c r="J19" s="72">
        <v>11</v>
      </c>
      <c r="K19" s="72">
        <v>4</v>
      </c>
      <c r="L19" s="73">
        <v>41831.529999999992</v>
      </c>
      <c r="M19" s="73">
        <v>9345</v>
      </c>
      <c r="N19" s="71">
        <v>44372</v>
      </c>
      <c r="O19" s="70" t="s">
        <v>50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5.35" customHeight="1">
      <c r="A20" s="69">
        <v>8</v>
      </c>
      <c r="B20" s="85" t="s">
        <v>58</v>
      </c>
      <c r="C20" s="60" t="s">
        <v>395</v>
      </c>
      <c r="D20" s="73">
        <v>3890.22</v>
      </c>
      <c r="E20" s="72" t="s">
        <v>36</v>
      </c>
      <c r="F20" s="72" t="s">
        <v>36</v>
      </c>
      <c r="G20" s="73">
        <v>804</v>
      </c>
      <c r="H20" s="28">
        <v>8</v>
      </c>
      <c r="I20" s="72">
        <f t="shared" si="0"/>
        <v>100.5</v>
      </c>
      <c r="J20" s="72">
        <v>7</v>
      </c>
      <c r="K20" s="72">
        <v>0</v>
      </c>
      <c r="L20" s="73">
        <v>3890</v>
      </c>
      <c r="M20" s="73">
        <v>804</v>
      </c>
      <c r="N20" s="71" t="s">
        <v>60</v>
      </c>
      <c r="O20" s="70" t="s">
        <v>43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5.35" customHeight="1">
      <c r="A21" s="69">
        <v>9</v>
      </c>
      <c r="B21" s="83">
        <v>10</v>
      </c>
      <c r="C21" s="74" t="s">
        <v>487</v>
      </c>
      <c r="D21" s="73">
        <v>3164.53</v>
      </c>
      <c r="E21" s="72">
        <v>4524.6000000000004</v>
      </c>
      <c r="F21" s="76">
        <f>(D21-E21)/E21</f>
        <v>-0.30059452769305572</v>
      </c>
      <c r="G21" s="73">
        <v>481</v>
      </c>
      <c r="H21" s="72">
        <v>25</v>
      </c>
      <c r="I21" s="72">
        <f t="shared" si="0"/>
        <v>19.239999999999998</v>
      </c>
      <c r="J21" s="72">
        <v>5</v>
      </c>
      <c r="K21" s="72">
        <v>7</v>
      </c>
      <c r="L21" s="73">
        <v>105376.81</v>
      </c>
      <c r="M21" s="73">
        <v>16879</v>
      </c>
      <c r="N21" s="71">
        <v>44351</v>
      </c>
      <c r="O21" s="70" t="s">
        <v>56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4</v>
      </c>
      <c r="C22" s="74" t="s">
        <v>516</v>
      </c>
      <c r="D22" s="73">
        <v>3029.25</v>
      </c>
      <c r="E22" s="72">
        <v>10036.84</v>
      </c>
      <c r="F22" s="76">
        <f>(D22-E22)/E22</f>
        <v>-0.69818687953579017</v>
      </c>
      <c r="G22" s="73">
        <v>469</v>
      </c>
      <c r="H22" s="72">
        <v>42</v>
      </c>
      <c r="I22" s="72">
        <f t="shared" si="0"/>
        <v>11.166666666666666</v>
      </c>
      <c r="J22" s="72">
        <v>5</v>
      </c>
      <c r="K22" s="72">
        <v>3</v>
      </c>
      <c r="L22" s="73">
        <v>28188</v>
      </c>
      <c r="M22" s="73">
        <v>4682</v>
      </c>
      <c r="N22" s="71">
        <v>44379</v>
      </c>
      <c r="O22" s="70" t="s">
        <v>37</v>
      </c>
      <c r="P22" s="67"/>
      <c r="Q22" s="79"/>
      <c r="R22" s="79"/>
      <c r="S22" s="65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151008.01</v>
      </c>
      <c r="E23" s="68">
        <f>SUM(E13:E22)</f>
        <v>122483.34000000001</v>
      </c>
      <c r="F23" s="78">
        <f>(D23-E23)/E23</f>
        <v>0.23288612149211474</v>
      </c>
      <c r="G23" s="68">
        <f>SUM(G13:G22)</f>
        <v>27912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502</v>
      </c>
      <c r="D25" s="73">
        <v>2999.08</v>
      </c>
      <c r="E25" s="72" t="s">
        <v>36</v>
      </c>
      <c r="F25" s="72" t="s">
        <v>36</v>
      </c>
      <c r="G25" s="73">
        <v>560</v>
      </c>
      <c r="H25" s="72">
        <v>66</v>
      </c>
      <c r="I25" s="72">
        <f t="shared" ref="I25:I33" si="1">G25/H25</f>
        <v>8.4848484848484844</v>
      </c>
      <c r="J25" s="72">
        <v>11</v>
      </c>
      <c r="K25" s="72">
        <v>1</v>
      </c>
      <c r="L25" s="73">
        <v>2999.08</v>
      </c>
      <c r="M25" s="73">
        <v>560</v>
      </c>
      <c r="N25" s="71">
        <v>44393</v>
      </c>
      <c r="O25" s="70" t="s">
        <v>80</v>
      </c>
      <c r="P25" s="67"/>
      <c r="Q25" s="79"/>
      <c r="R25" s="79"/>
      <c r="S25" s="79"/>
      <c r="T25" s="79"/>
      <c r="U25" s="79"/>
      <c r="V25" s="80"/>
      <c r="W25" s="81"/>
      <c r="X25" s="66"/>
      <c r="Y25" s="80"/>
      <c r="Z25" s="81"/>
    </row>
    <row r="26" spans="1:26" ht="25.35" customHeight="1">
      <c r="A26" s="69">
        <v>12</v>
      </c>
      <c r="B26" s="83">
        <v>8</v>
      </c>
      <c r="C26" s="74" t="s">
        <v>517</v>
      </c>
      <c r="D26" s="73">
        <v>2113.04</v>
      </c>
      <c r="E26" s="72">
        <v>5040.5</v>
      </c>
      <c r="F26" s="76">
        <f>(D26-E26)/E26</f>
        <v>-0.58078762027576625</v>
      </c>
      <c r="G26" s="73">
        <v>461</v>
      </c>
      <c r="H26" s="72">
        <v>38</v>
      </c>
      <c r="I26" s="72">
        <f t="shared" si="1"/>
        <v>12.131578947368421</v>
      </c>
      <c r="J26" s="72">
        <v>6</v>
      </c>
      <c r="K26" s="72">
        <v>6</v>
      </c>
      <c r="L26" s="73">
        <v>66962.33</v>
      </c>
      <c r="M26" s="73">
        <v>14647</v>
      </c>
      <c r="N26" s="71">
        <v>44358</v>
      </c>
      <c r="O26" s="70" t="s">
        <v>142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521</v>
      </c>
      <c r="D27" s="73">
        <v>2079.9899999999998</v>
      </c>
      <c r="E27" s="72" t="s">
        <v>36</v>
      </c>
      <c r="F27" s="72" t="s">
        <v>36</v>
      </c>
      <c r="G27" s="73">
        <v>347</v>
      </c>
      <c r="H27" s="72">
        <v>110</v>
      </c>
      <c r="I27" s="72">
        <f t="shared" si="1"/>
        <v>3.1545454545454548</v>
      </c>
      <c r="J27" s="72">
        <v>12</v>
      </c>
      <c r="K27" s="72">
        <v>1</v>
      </c>
      <c r="L27" s="73">
        <v>2079.9899999999998</v>
      </c>
      <c r="M27" s="73">
        <v>347</v>
      </c>
      <c r="N27" s="71">
        <v>44393</v>
      </c>
      <c r="O27" s="70" t="s">
        <v>50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>
        <v>9</v>
      </c>
      <c r="C28" s="74" t="s">
        <v>86</v>
      </c>
      <c r="D28" s="73">
        <v>1314.33</v>
      </c>
      <c r="E28" s="72">
        <v>5037.8599999999997</v>
      </c>
      <c r="F28" s="76">
        <f t="shared" ref="F28:F35" si="2">(D28-E28)/E28</f>
        <v>-0.73910946314506554</v>
      </c>
      <c r="G28" s="73">
        <v>336</v>
      </c>
      <c r="H28" s="72">
        <v>89</v>
      </c>
      <c r="I28" s="72">
        <f t="shared" si="1"/>
        <v>3.7752808988764044</v>
      </c>
      <c r="J28" s="72">
        <v>12</v>
      </c>
      <c r="K28" s="72">
        <v>2</v>
      </c>
      <c r="L28" s="73">
        <v>6352.18</v>
      </c>
      <c r="M28" s="73">
        <v>1604</v>
      </c>
      <c r="N28" s="71">
        <v>44386</v>
      </c>
      <c r="O28" s="70" t="s">
        <v>41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83">
        <v>12</v>
      </c>
      <c r="C29" s="74" t="s">
        <v>393</v>
      </c>
      <c r="D29" s="73">
        <v>636</v>
      </c>
      <c r="E29" s="73">
        <v>2942.81</v>
      </c>
      <c r="F29" s="76">
        <f t="shared" si="2"/>
        <v>-0.78388003302965537</v>
      </c>
      <c r="G29" s="73">
        <v>101</v>
      </c>
      <c r="H29" s="72">
        <v>5</v>
      </c>
      <c r="I29" s="72">
        <f t="shared" si="1"/>
        <v>20.2</v>
      </c>
      <c r="J29" s="72">
        <v>2</v>
      </c>
      <c r="K29" s="72">
        <v>8</v>
      </c>
      <c r="L29" s="73">
        <v>106602</v>
      </c>
      <c r="M29" s="73">
        <v>16977</v>
      </c>
      <c r="N29" s="71">
        <v>44344</v>
      </c>
      <c r="O29" s="70" t="s">
        <v>39</v>
      </c>
      <c r="P29" s="67"/>
      <c r="Q29" s="79"/>
      <c r="R29" s="79"/>
      <c r="S29" s="79"/>
      <c r="T29" s="79"/>
      <c r="U29" s="79"/>
      <c r="V29" s="80"/>
      <c r="W29" s="81"/>
      <c r="X29" s="66"/>
      <c r="Y29" s="80"/>
      <c r="Z29" s="81"/>
    </row>
    <row r="30" spans="1:26" ht="25.35" customHeight="1">
      <c r="A30" s="69">
        <v>16</v>
      </c>
      <c r="B30" s="83">
        <v>15</v>
      </c>
      <c r="C30" s="74" t="s">
        <v>467</v>
      </c>
      <c r="D30" s="73">
        <v>558</v>
      </c>
      <c r="E30" s="72">
        <v>1606</v>
      </c>
      <c r="F30" s="76">
        <f t="shared" si="2"/>
        <v>-0.65255292652552932</v>
      </c>
      <c r="G30" s="73">
        <v>100</v>
      </c>
      <c r="H30" s="72">
        <v>6</v>
      </c>
      <c r="I30" s="72">
        <f t="shared" si="1"/>
        <v>16.666666666666668</v>
      </c>
      <c r="J30" s="72">
        <v>2</v>
      </c>
      <c r="K30" s="72">
        <v>3</v>
      </c>
      <c r="L30" s="73">
        <v>5667.58</v>
      </c>
      <c r="M30" s="73">
        <v>1082</v>
      </c>
      <c r="N30" s="71">
        <v>44379</v>
      </c>
      <c r="O30" s="70" t="s">
        <v>120</v>
      </c>
      <c r="P30" s="67"/>
      <c r="Q30" s="79"/>
      <c r="R30" s="79"/>
      <c r="S30" s="79"/>
      <c r="T30" s="79"/>
      <c r="U30" s="79"/>
      <c r="V30" s="80"/>
      <c r="W30" s="81"/>
      <c r="X30" s="80"/>
      <c r="Y30" s="66"/>
      <c r="Z30" s="81"/>
    </row>
    <row r="31" spans="1:26" ht="25.35" customHeight="1">
      <c r="A31" s="69">
        <v>17</v>
      </c>
      <c r="B31" s="83">
        <v>11</v>
      </c>
      <c r="C31" s="74" t="s">
        <v>522</v>
      </c>
      <c r="D31" s="73">
        <v>498.79999999999995</v>
      </c>
      <c r="E31" s="72">
        <v>3843.54</v>
      </c>
      <c r="F31" s="76">
        <f t="shared" si="2"/>
        <v>-0.87022380409726441</v>
      </c>
      <c r="G31" s="73">
        <v>84</v>
      </c>
      <c r="H31" s="72">
        <v>9</v>
      </c>
      <c r="I31" s="72">
        <f t="shared" si="1"/>
        <v>9.3333333333333339</v>
      </c>
      <c r="J31" s="72">
        <v>2</v>
      </c>
      <c r="K31" s="72">
        <v>3</v>
      </c>
      <c r="L31" s="73">
        <v>11217.92</v>
      </c>
      <c r="M31" s="73">
        <v>1963</v>
      </c>
      <c r="N31" s="71">
        <v>44379</v>
      </c>
      <c r="O31" s="70" t="s">
        <v>50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ht="25.35" customHeight="1">
      <c r="A32" s="69">
        <v>18</v>
      </c>
      <c r="B32" s="84">
        <v>17</v>
      </c>
      <c r="C32" s="74" t="s">
        <v>518</v>
      </c>
      <c r="D32" s="73">
        <v>475.49</v>
      </c>
      <c r="E32" s="73">
        <v>721.47</v>
      </c>
      <c r="F32" s="76">
        <f t="shared" si="2"/>
        <v>-0.34094279734431093</v>
      </c>
      <c r="G32" s="73">
        <v>99</v>
      </c>
      <c r="H32" s="72">
        <v>7</v>
      </c>
      <c r="I32" s="72">
        <f t="shared" si="1"/>
        <v>14.142857142857142</v>
      </c>
      <c r="J32" s="72">
        <v>2</v>
      </c>
      <c r="K32" s="72">
        <v>8</v>
      </c>
      <c r="L32" s="73">
        <v>25546</v>
      </c>
      <c r="M32" s="73">
        <v>4489</v>
      </c>
      <c r="N32" s="71">
        <v>44344</v>
      </c>
      <c r="O32" s="70" t="s">
        <v>43</v>
      </c>
      <c r="P32" s="67"/>
      <c r="Q32" s="79"/>
      <c r="R32" s="79"/>
      <c r="S32" s="79"/>
      <c r="T32" s="79"/>
      <c r="U32" s="79"/>
      <c r="V32" s="80"/>
      <c r="W32" s="81"/>
      <c r="X32" s="66"/>
      <c r="Y32" s="80"/>
      <c r="Z32" s="81"/>
    </row>
    <row r="33" spans="1:26" ht="25.35" customHeight="1">
      <c r="A33" s="69">
        <v>19</v>
      </c>
      <c r="B33" s="83">
        <v>18</v>
      </c>
      <c r="C33" s="74" t="s">
        <v>520</v>
      </c>
      <c r="D33" s="73">
        <v>405.25</v>
      </c>
      <c r="E33" s="73">
        <v>516</v>
      </c>
      <c r="F33" s="76">
        <f t="shared" si="2"/>
        <v>-0.21463178294573643</v>
      </c>
      <c r="G33" s="73">
        <v>90</v>
      </c>
      <c r="H33" s="72">
        <v>6</v>
      </c>
      <c r="I33" s="72">
        <f t="shared" si="1"/>
        <v>15</v>
      </c>
      <c r="J33" s="72">
        <v>1</v>
      </c>
      <c r="K33" s="72">
        <v>9</v>
      </c>
      <c r="L33" s="73">
        <v>54860</v>
      </c>
      <c r="M33" s="73">
        <v>11867</v>
      </c>
      <c r="N33" s="71">
        <v>44337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66"/>
      <c r="Y33" s="80"/>
      <c r="Z33" s="81"/>
    </row>
    <row r="34" spans="1:26" ht="25.35" customHeight="1">
      <c r="A34" s="69">
        <v>20</v>
      </c>
      <c r="B34" s="83">
        <v>13</v>
      </c>
      <c r="C34" s="29" t="s">
        <v>519</v>
      </c>
      <c r="D34" s="73">
        <v>348</v>
      </c>
      <c r="E34" s="72">
        <v>2239</v>
      </c>
      <c r="F34" s="76">
        <f t="shared" si="2"/>
        <v>-0.84457347029924068</v>
      </c>
      <c r="G34" s="73">
        <v>60</v>
      </c>
      <c r="H34" s="72" t="s">
        <v>36</v>
      </c>
      <c r="I34" s="72" t="s">
        <v>36</v>
      </c>
      <c r="J34" s="72">
        <v>1</v>
      </c>
      <c r="K34" s="72">
        <v>5</v>
      </c>
      <c r="L34" s="73">
        <v>33801</v>
      </c>
      <c r="M34" s="73">
        <v>5704</v>
      </c>
      <c r="N34" s="71">
        <v>44365</v>
      </c>
      <c r="O34" s="70" t="s">
        <v>47</v>
      </c>
      <c r="P34" s="67"/>
      <c r="Q34" s="79"/>
      <c r="R34" s="79"/>
      <c r="S34" s="79"/>
      <c r="T34" s="79"/>
      <c r="U34" s="79"/>
      <c r="V34" s="80"/>
      <c r="W34" s="81"/>
      <c r="X34" s="81"/>
      <c r="Y34" s="80"/>
      <c r="Z34" s="66"/>
    </row>
    <row r="35" spans="1:26" ht="25.35" customHeight="1">
      <c r="A35" s="45"/>
      <c r="B35" s="45"/>
      <c r="C35" s="56" t="s">
        <v>66</v>
      </c>
      <c r="D35" s="68">
        <f>SUM(D23:D34)</f>
        <v>162435.98999999996</v>
      </c>
      <c r="E35" s="68">
        <f>SUM(E23:E34)</f>
        <v>144430.52000000002</v>
      </c>
      <c r="F35" s="78">
        <f t="shared" si="2"/>
        <v>0.12466527157833358</v>
      </c>
      <c r="G35" s="68">
        <f>SUM(G23:G34)</f>
        <v>30150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23</v>
      </c>
      <c r="C37" s="60" t="s">
        <v>305</v>
      </c>
      <c r="D37" s="73">
        <v>291</v>
      </c>
      <c r="E37" s="73">
        <v>216</v>
      </c>
      <c r="F37" s="76">
        <f>(D37-E37)/E37</f>
        <v>0.34722222222222221</v>
      </c>
      <c r="G37" s="73">
        <v>58</v>
      </c>
      <c r="H37" s="72" t="s">
        <v>36</v>
      </c>
      <c r="I37" s="72" t="s">
        <v>36</v>
      </c>
      <c r="J37" s="72">
        <v>1</v>
      </c>
      <c r="K37" s="72">
        <v>10</v>
      </c>
      <c r="L37" s="73">
        <v>5058.92</v>
      </c>
      <c r="M37" s="73">
        <v>1008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81"/>
    </row>
    <row r="38" spans="1:26" ht="25.35" customHeight="1">
      <c r="A38" s="69">
        <v>22</v>
      </c>
      <c r="B38" s="83">
        <v>21</v>
      </c>
      <c r="C38" s="60" t="s">
        <v>448</v>
      </c>
      <c r="D38" s="73">
        <v>270</v>
      </c>
      <c r="E38" s="72">
        <v>235</v>
      </c>
      <c r="F38" s="76">
        <f>(D38-E38)/E38</f>
        <v>0.14893617021276595</v>
      </c>
      <c r="G38" s="73">
        <v>50</v>
      </c>
      <c r="H38" s="72">
        <v>6</v>
      </c>
      <c r="I38" s="72">
        <f t="shared" ref="I38:I43" si="3">G38/H38</f>
        <v>8.3333333333333339</v>
      </c>
      <c r="J38" s="72">
        <v>2</v>
      </c>
      <c r="K38" s="72">
        <v>12</v>
      </c>
      <c r="L38" s="73">
        <v>28821.919999999998</v>
      </c>
      <c r="M38" s="73">
        <v>5089</v>
      </c>
      <c r="N38" s="71">
        <v>44316</v>
      </c>
      <c r="O38" s="70" t="s">
        <v>80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84">
        <v>26</v>
      </c>
      <c r="C39" s="77" t="s">
        <v>216</v>
      </c>
      <c r="D39" s="73">
        <v>238</v>
      </c>
      <c r="E39" s="73">
        <v>140</v>
      </c>
      <c r="F39" s="76">
        <f>(D39-E39)/E39</f>
        <v>0.7</v>
      </c>
      <c r="G39" s="73">
        <v>42</v>
      </c>
      <c r="H39" s="72">
        <v>3</v>
      </c>
      <c r="I39" s="72">
        <f t="shared" si="3"/>
        <v>14</v>
      </c>
      <c r="J39" s="72">
        <v>1</v>
      </c>
      <c r="K39" s="72">
        <v>11</v>
      </c>
      <c r="L39" s="73">
        <v>23518</v>
      </c>
      <c r="M39" s="73">
        <v>4134</v>
      </c>
      <c r="N39" s="71">
        <v>44323</v>
      </c>
      <c r="O39" s="70" t="s">
        <v>43</v>
      </c>
      <c r="P39" s="67"/>
      <c r="Q39" s="79"/>
      <c r="R39" s="79"/>
      <c r="S39" s="79"/>
      <c r="T39" s="79"/>
      <c r="U39" s="79"/>
      <c r="V39" s="80"/>
      <c r="W39" s="80"/>
      <c r="X39" s="66"/>
      <c r="Y39" s="81"/>
      <c r="Z39" s="81"/>
    </row>
    <row r="40" spans="1:26" ht="25.35" customHeight="1">
      <c r="A40" s="69">
        <v>24</v>
      </c>
      <c r="B40" s="75" t="s">
        <v>36</v>
      </c>
      <c r="C40" s="60" t="s">
        <v>478</v>
      </c>
      <c r="D40" s="73">
        <v>204.1</v>
      </c>
      <c r="E40" s="72" t="s">
        <v>36</v>
      </c>
      <c r="F40" s="72" t="s">
        <v>36</v>
      </c>
      <c r="G40" s="73">
        <v>99</v>
      </c>
      <c r="H40" s="28">
        <v>8</v>
      </c>
      <c r="I40" s="72">
        <f t="shared" si="3"/>
        <v>12.375</v>
      </c>
      <c r="J40" s="72">
        <v>2</v>
      </c>
      <c r="K40" s="72" t="s">
        <v>36</v>
      </c>
      <c r="L40" s="73">
        <v>246268</v>
      </c>
      <c r="M40" s="73">
        <v>51152</v>
      </c>
      <c r="N40" s="71">
        <v>43840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0"/>
      <c r="Y40" s="66"/>
      <c r="Z40" s="81"/>
    </row>
    <row r="41" spans="1:26" ht="25.35" customHeight="1">
      <c r="A41" s="69">
        <v>25</v>
      </c>
      <c r="B41" s="84">
        <v>19</v>
      </c>
      <c r="C41" s="29" t="s">
        <v>477</v>
      </c>
      <c r="D41" s="73">
        <v>192</v>
      </c>
      <c r="E41" s="73">
        <v>276.97000000000003</v>
      </c>
      <c r="F41" s="76">
        <f>(D41-E41)/E41</f>
        <v>-0.30678412824493634</v>
      </c>
      <c r="G41" s="73">
        <v>44</v>
      </c>
      <c r="H41" s="28">
        <v>7</v>
      </c>
      <c r="I41" s="72">
        <f t="shared" si="3"/>
        <v>6.2857142857142856</v>
      </c>
      <c r="J41" s="72">
        <v>2</v>
      </c>
      <c r="K41" s="72">
        <v>12</v>
      </c>
      <c r="L41" s="73">
        <v>44969</v>
      </c>
      <c r="M41" s="73">
        <v>9359</v>
      </c>
      <c r="N41" s="71">
        <v>44316</v>
      </c>
      <c r="O41" s="70" t="s">
        <v>43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84">
        <v>25</v>
      </c>
      <c r="C42" s="74" t="s">
        <v>440</v>
      </c>
      <c r="D42" s="73">
        <v>183</v>
      </c>
      <c r="E42" s="72">
        <v>141</v>
      </c>
      <c r="F42" s="76">
        <f>(D42-E42)/E42</f>
        <v>0.2978723404255319</v>
      </c>
      <c r="G42" s="73">
        <v>33</v>
      </c>
      <c r="H42" s="72">
        <v>4</v>
      </c>
      <c r="I42" s="72">
        <f t="shared" si="3"/>
        <v>8.25</v>
      </c>
      <c r="J42" s="72">
        <v>1</v>
      </c>
      <c r="K42" s="72">
        <v>5</v>
      </c>
      <c r="L42" s="73">
        <v>10908.52</v>
      </c>
      <c r="M42" s="73">
        <v>2041</v>
      </c>
      <c r="N42" s="71">
        <v>44365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1"/>
      <c r="Y42" s="80"/>
      <c r="Z42" s="66"/>
    </row>
    <row r="43" spans="1:26" ht="25.35" customHeight="1">
      <c r="A43" s="69">
        <v>27</v>
      </c>
      <c r="B43" s="83">
        <v>20</v>
      </c>
      <c r="C43" s="74" t="s">
        <v>528</v>
      </c>
      <c r="D43" s="73">
        <v>159.25</v>
      </c>
      <c r="E43" s="72">
        <v>244.9</v>
      </c>
      <c r="F43" s="76">
        <f>(D43-E43)/E43</f>
        <v>-0.34973458554512049</v>
      </c>
      <c r="G43" s="73">
        <v>28</v>
      </c>
      <c r="H43" s="72">
        <v>6</v>
      </c>
      <c r="I43" s="72">
        <f t="shared" si="3"/>
        <v>4.666666666666667</v>
      </c>
      <c r="J43" s="72">
        <v>3</v>
      </c>
      <c r="K43" s="72">
        <v>3</v>
      </c>
      <c r="L43" s="73">
        <v>2899</v>
      </c>
      <c r="M43" s="73">
        <v>496</v>
      </c>
      <c r="N43" s="71">
        <v>44379</v>
      </c>
      <c r="O43" s="70" t="s">
        <v>84</v>
      </c>
      <c r="P43" s="67"/>
      <c r="Q43" s="79"/>
      <c r="R43" s="79"/>
      <c r="S43" s="79"/>
      <c r="T43" s="79"/>
      <c r="U43" s="79"/>
      <c r="V43" s="80"/>
      <c r="W43" s="81"/>
      <c r="X43" s="66"/>
      <c r="Y43" s="80"/>
      <c r="Z43" s="81"/>
    </row>
    <row r="44" spans="1:26" ht="25.35" customHeight="1">
      <c r="A44" s="69">
        <v>28</v>
      </c>
      <c r="B44" s="83">
        <v>16</v>
      </c>
      <c r="C44" s="74" t="s">
        <v>523</v>
      </c>
      <c r="D44" s="73">
        <v>129</v>
      </c>
      <c r="E44" s="72">
        <v>943</v>
      </c>
      <c r="F44" s="76">
        <f>(D44-E44)/E44</f>
        <v>-0.86320254506892891</v>
      </c>
      <c r="G44" s="73">
        <v>22</v>
      </c>
      <c r="H44" s="72" t="s">
        <v>36</v>
      </c>
      <c r="I44" s="72" t="s">
        <v>36</v>
      </c>
      <c r="J44" s="72">
        <v>1</v>
      </c>
      <c r="K44" s="72">
        <v>3</v>
      </c>
      <c r="L44" s="73" t="s">
        <v>529</v>
      </c>
      <c r="M44" s="73">
        <v>943</v>
      </c>
      <c r="N44" s="71">
        <v>44379</v>
      </c>
      <c r="O44" s="70" t="s">
        <v>47</v>
      </c>
      <c r="P44" s="67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75" t="s">
        <v>36</v>
      </c>
      <c r="C45" s="29" t="s">
        <v>481</v>
      </c>
      <c r="D45" s="73">
        <v>66.5</v>
      </c>
      <c r="E45" s="72" t="s">
        <v>36</v>
      </c>
      <c r="F45" s="72" t="s">
        <v>36</v>
      </c>
      <c r="G45" s="73">
        <v>38</v>
      </c>
      <c r="H45" s="72">
        <v>4</v>
      </c>
      <c r="I45" s="72">
        <f>G45/H45</f>
        <v>9.5</v>
      </c>
      <c r="J45" s="72">
        <v>2</v>
      </c>
      <c r="K45" s="72" t="s">
        <v>36</v>
      </c>
      <c r="L45" s="73">
        <v>817142</v>
      </c>
      <c r="M45" s="73">
        <v>154662</v>
      </c>
      <c r="N45" s="71">
        <v>43665</v>
      </c>
      <c r="O45" s="70" t="s">
        <v>43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60" t="s">
        <v>510</v>
      </c>
      <c r="D46" s="73">
        <v>56</v>
      </c>
      <c r="E46" s="72" t="s">
        <v>36</v>
      </c>
      <c r="F46" s="72" t="s">
        <v>36</v>
      </c>
      <c r="G46" s="73">
        <v>33</v>
      </c>
      <c r="H46" s="28">
        <v>2</v>
      </c>
      <c r="I46" s="72">
        <f>G46/H46</f>
        <v>16.5</v>
      </c>
      <c r="J46" s="72">
        <v>1</v>
      </c>
      <c r="K46" s="72" t="s">
        <v>36</v>
      </c>
      <c r="L46" s="73">
        <v>24040</v>
      </c>
      <c r="M46" s="73">
        <v>5692</v>
      </c>
      <c r="N46" s="71">
        <v>44015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0"/>
      <c r="X46" s="81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164224.83999999997</v>
      </c>
      <c r="E47" s="68">
        <f>SUM(E35:E46)</f>
        <v>146627.39000000001</v>
      </c>
      <c r="F47" s="78">
        <f>(D47-E47)/E47</f>
        <v>0.12001475304170627</v>
      </c>
      <c r="G47" s="68">
        <f>SUM(G35:G46)</f>
        <v>30597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51</v>
      </c>
      <c r="E49" s="72" t="s">
        <v>36</v>
      </c>
      <c r="F49" s="72" t="s">
        <v>36</v>
      </c>
      <c r="G49" s="73">
        <v>31</v>
      </c>
      <c r="H49" s="28">
        <v>3</v>
      </c>
      <c r="I49" s="72">
        <f>G49/H49</f>
        <v>10.333333333333334</v>
      </c>
      <c r="J49" s="72">
        <v>1</v>
      </c>
      <c r="K49" s="72" t="s">
        <v>36</v>
      </c>
      <c r="L49" s="73">
        <v>19764</v>
      </c>
      <c r="M49" s="73">
        <v>4653</v>
      </c>
      <c r="N49" s="71">
        <v>44057</v>
      </c>
      <c r="O49" s="70" t="s">
        <v>50</v>
      </c>
      <c r="P49" s="67"/>
      <c r="Q49" s="79"/>
      <c r="R49" s="79"/>
      <c r="S49" s="79"/>
      <c r="T49" s="79"/>
      <c r="U49" s="79"/>
      <c r="V49" s="80"/>
      <c r="W49" s="81"/>
      <c r="X49" s="66"/>
      <c r="Y49" s="80"/>
      <c r="Z49" s="81"/>
    </row>
    <row r="50" spans="1:26" ht="25.35" customHeight="1">
      <c r="A50" s="69">
        <v>32</v>
      </c>
      <c r="B50" s="84">
        <v>28</v>
      </c>
      <c r="C50" s="60" t="s">
        <v>458</v>
      </c>
      <c r="D50" s="73">
        <v>35</v>
      </c>
      <c r="E50" s="73">
        <v>83</v>
      </c>
      <c r="F50" s="76">
        <f>(D50-E50)/E50</f>
        <v>-0.57831325301204817</v>
      </c>
      <c r="G50" s="73">
        <v>5</v>
      </c>
      <c r="H50" s="72">
        <v>1</v>
      </c>
      <c r="I50" s="72">
        <f>G50/H50</f>
        <v>5</v>
      </c>
      <c r="J50" s="72">
        <v>1</v>
      </c>
      <c r="K50" s="72">
        <v>12</v>
      </c>
      <c r="L50" s="73">
        <v>23313.42</v>
      </c>
      <c r="M50" s="73">
        <v>4221</v>
      </c>
      <c r="N50" s="71">
        <v>44316</v>
      </c>
      <c r="O50" s="70" t="s">
        <v>50</v>
      </c>
      <c r="P50" s="67"/>
      <c r="Q50" s="79"/>
      <c r="R50" s="79"/>
      <c r="S50" s="79"/>
      <c r="T50" s="79"/>
      <c r="U50" s="79"/>
      <c r="V50" s="80"/>
      <c r="W50" s="81"/>
      <c r="X50" s="80"/>
      <c r="Y50" s="66"/>
      <c r="Z50" s="81"/>
    </row>
    <row r="51" spans="1:26" ht="25.35" customHeight="1">
      <c r="A51" s="69">
        <v>33</v>
      </c>
      <c r="B51" s="85">
        <v>30</v>
      </c>
      <c r="C51" s="29" t="s">
        <v>459</v>
      </c>
      <c r="D51" s="73">
        <v>12</v>
      </c>
      <c r="E51" s="72">
        <v>22</v>
      </c>
      <c r="F51" s="76">
        <f>(D51-E51)/E51</f>
        <v>-0.45454545454545453</v>
      </c>
      <c r="G51" s="73">
        <v>2</v>
      </c>
      <c r="H51" s="28">
        <v>1</v>
      </c>
      <c r="I51" s="72">
        <f>G51/H51</f>
        <v>2</v>
      </c>
      <c r="J51" s="72">
        <v>1</v>
      </c>
      <c r="K51" s="72" t="s">
        <v>36</v>
      </c>
      <c r="L51" s="73">
        <v>49241</v>
      </c>
      <c r="M51" s="73">
        <v>9186</v>
      </c>
      <c r="N51" s="71">
        <v>43805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66"/>
      <c r="Y51" s="80"/>
      <c r="Z51" s="23"/>
    </row>
    <row r="52" spans="1:26" ht="25.35" customHeight="1">
      <c r="A52" s="45"/>
      <c r="B52" s="45"/>
      <c r="C52" s="56" t="s">
        <v>208</v>
      </c>
      <c r="D52" s="68">
        <f>SUM(D47:D51)</f>
        <v>164322.83999999997</v>
      </c>
      <c r="E52" s="68">
        <f>SUM(E47:E51)</f>
        <v>146732.39000000001</v>
      </c>
      <c r="F52" s="78">
        <f>(D52-E52)/E52</f>
        <v>0.11988116597841793</v>
      </c>
      <c r="G52" s="68">
        <f>SUM(G47:G51)</f>
        <v>30635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2" style="8" bestFit="1" customWidth="1"/>
    <col min="25" max="25" width="11.44140625" style="8" customWidth="1"/>
    <col min="26" max="26" width="14.88671875" style="8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530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531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526</v>
      </c>
      <c r="E6" s="36" t="s">
        <v>532</v>
      </c>
      <c r="F6" s="108"/>
      <c r="G6" s="36" t="s">
        <v>526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527</v>
      </c>
      <c r="E10" s="90" t="s">
        <v>533</v>
      </c>
      <c r="F10" s="108"/>
      <c r="G10" s="90" t="s">
        <v>527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6"/>
      <c r="Z12" s="4"/>
    </row>
    <row r="13" spans="1:26" ht="25.35" customHeight="1">
      <c r="A13" s="69">
        <v>1</v>
      </c>
      <c r="B13" s="69" t="s">
        <v>34</v>
      </c>
      <c r="C13" s="74" t="s">
        <v>489</v>
      </c>
      <c r="D13" s="73">
        <v>53265.64</v>
      </c>
      <c r="E13" s="72" t="s">
        <v>36</v>
      </c>
      <c r="F13" s="72" t="s">
        <v>36</v>
      </c>
      <c r="G13" s="73">
        <v>8263</v>
      </c>
      <c r="H13" s="72">
        <v>346</v>
      </c>
      <c r="I13" s="72">
        <f t="shared" ref="I13:I22" si="0">G13/H13</f>
        <v>23.881502890173412</v>
      </c>
      <c r="J13" s="72">
        <v>18</v>
      </c>
      <c r="K13" s="72">
        <v>1</v>
      </c>
      <c r="L13" s="73">
        <v>53266</v>
      </c>
      <c r="M13" s="73">
        <v>8263</v>
      </c>
      <c r="N13" s="71">
        <v>44386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83">
        <v>1</v>
      </c>
      <c r="C14" s="74" t="s">
        <v>486</v>
      </c>
      <c r="D14" s="73">
        <v>26952.959999999999</v>
      </c>
      <c r="E14" s="72">
        <v>47973.79</v>
      </c>
      <c r="F14" s="76">
        <f>(D14-E14)/E14</f>
        <v>-0.43817321916821667</v>
      </c>
      <c r="G14" s="73">
        <v>4491</v>
      </c>
      <c r="H14" s="72">
        <v>258</v>
      </c>
      <c r="I14" s="72">
        <f t="shared" si="0"/>
        <v>17.406976744186046</v>
      </c>
      <c r="J14" s="72">
        <v>12</v>
      </c>
      <c r="K14" s="72">
        <v>3</v>
      </c>
      <c r="L14" s="73">
        <v>159777</v>
      </c>
      <c r="M14" s="73">
        <v>25143</v>
      </c>
      <c r="N14" s="71">
        <v>44372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s="27" customFormat="1" ht="25.35" customHeight="1">
      <c r="A15" s="69">
        <v>3</v>
      </c>
      <c r="B15" s="83">
        <v>2</v>
      </c>
      <c r="C15" s="74" t="s">
        <v>456</v>
      </c>
      <c r="D15" s="73">
        <v>12413.02</v>
      </c>
      <c r="E15" s="72">
        <v>19099.13</v>
      </c>
      <c r="F15" s="76">
        <f>(D15-E15)/E15</f>
        <v>-0.35007406096508065</v>
      </c>
      <c r="G15" s="73">
        <v>2753</v>
      </c>
      <c r="H15" s="72">
        <v>230</v>
      </c>
      <c r="I15" s="72">
        <f t="shared" si="0"/>
        <v>11.969565217391304</v>
      </c>
      <c r="J15" s="72">
        <v>15</v>
      </c>
      <c r="K15" s="72">
        <v>2</v>
      </c>
      <c r="L15" s="73">
        <v>31512</v>
      </c>
      <c r="M15" s="73">
        <v>6925</v>
      </c>
      <c r="N15" s="71">
        <v>44379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s="27" customFormat="1" ht="25.35" customHeight="1">
      <c r="A16" s="69">
        <v>4</v>
      </c>
      <c r="B16" s="83">
        <v>3</v>
      </c>
      <c r="C16" s="74" t="s">
        <v>516</v>
      </c>
      <c r="D16" s="73">
        <v>10036.84</v>
      </c>
      <c r="E16" s="72">
        <v>15121.62</v>
      </c>
      <c r="F16" s="76">
        <f>(D16-E16)/E16</f>
        <v>-0.33625894580078064</v>
      </c>
      <c r="G16" s="73">
        <v>1682</v>
      </c>
      <c r="H16" s="72">
        <v>163</v>
      </c>
      <c r="I16" s="72">
        <f t="shared" si="0"/>
        <v>10.319018404907975</v>
      </c>
      <c r="J16" s="72">
        <v>12</v>
      </c>
      <c r="K16" s="72">
        <v>2</v>
      </c>
      <c r="L16" s="73">
        <v>25158</v>
      </c>
      <c r="M16" s="73">
        <v>4213</v>
      </c>
      <c r="N16" s="71">
        <v>44379</v>
      </c>
      <c r="O16" s="70" t="s">
        <v>37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s="27" customFormat="1" ht="25.35" customHeight="1">
      <c r="A17" s="69">
        <v>5</v>
      </c>
      <c r="B17" s="83">
        <v>4</v>
      </c>
      <c r="C17" s="61" t="s">
        <v>333</v>
      </c>
      <c r="D17" s="73">
        <v>8020.84</v>
      </c>
      <c r="E17" s="72">
        <v>12654.89</v>
      </c>
      <c r="F17" s="76">
        <f>(D17-E17)/E17</f>
        <v>-0.36618650972074823</v>
      </c>
      <c r="G17" s="73">
        <v>1827</v>
      </c>
      <c r="H17" s="72">
        <v>160</v>
      </c>
      <c r="I17" s="72">
        <f t="shared" si="0"/>
        <v>11.418749999999999</v>
      </c>
      <c r="J17" s="72">
        <v>11</v>
      </c>
      <c r="K17" s="72">
        <v>3</v>
      </c>
      <c r="L17" s="73">
        <v>36501.019999999997</v>
      </c>
      <c r="M17" s="73">
        <v>8186</v>
      </c>
      <c r="N17" s="71">
        <v>44372</v>
      </c>
      <c r="O17" s="70" t="s">
        <v>50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s="27" customFormat="1" ht="25.35" customHeight="1">
      <c r="A18" s="69">
        <v>6</v>
      </c>
      <c r="B18" s="83">
        <v>5</v>
      </c>
      <c r="C18" s="74" t="s">
        <v>331</v>
      </c>
      <c r="D18" s="73">
        <v>7269.44</v>
      </c>
      <c r="E18" s="72">
        <v>8278.99</v>
      </c>
      <c r="F18" s="76">
        <f>(D18-E18)/E18</f>
        <v>-0.12194120297282642</v>
      </c>
      <c r="G18" s="73">
        <v>1150</v>
      </c>
      <c r="H18" s="72">
        <v>101</v>
      </c>
      <c r="I18" s="72">
        <f t="shared" si="0"/>
        <v>11.386138613861386</v>
      </c>
      <c r="J18" s="72">
        <v>9</v>
      </c>
      <c r="K18" s="72">
        <v>6</v>
      </c>
      <c r="L18" s="73">
        <v>72147</v>
      </c>
      <c r="M18" s="73">
        <v>16147</v>
      </c>
      <c r="N18" s="71">
        <v>44351</v>
      </c>
      <c r="O18" s="70" t="s">
        <v>37</v>
      </c>
      <c r="P18" s="67"/>
      <c r="Q18" s="79"/>
      <c r="R18" s="79"/>
      <c r="S18" s="65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83" t="s">
        <v>58</v>
      </c>
      <c r="C19" s="74" t="s">
        <v>437</v>
      </c>
      <c r="D19" s="73">
        <v>5396.01</v>
      </c>
      <c r="E19" s="72" t="s">
        <v>36</v>
      </c>
      <c r="F19" s="72" t="s">
        <v>36</v>
      </c>
      <c r="G19" s="73">
        <v>1053</v>
      </c>
      <c r="H19" s="72">
        <v>12</v>
      </c>
      <c r="I19" s="72">
        <f t="shared" si="0"/>
        <v>87.75</v>
      </c>
      <c r="J19" s="72">
        <v>6</v>
      </c>
      <c r="K19" s="72">
        <v>0</v>
      </c>
      <c r="L19" s="73">
        <v>5396.01</v>
      </c>
      <c r="M19" s="73">
        <v>1053</v>
      </c>
      <c r="N19" s="71" t="s">
        <v>60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80"/>
      <c r="Y19" s="66"/>
      <c r="Z19" s="81"/>
    </row>
    <row r="20" spans="1:26" ht="25.35" customHeight="1">
      <c r="A20" s="69">
        <v>8</v>
      </c>
      <c r="B20" s="83">
        <v>6</v>
      </c>
      <c r="C20" s="74" t="s">
        <v>517</v>
      </c>
      <c r="D20" s="73">
        <v>5040.5</v>
      </c>
      <c r="E20" s="72">
        <v>7579.77</v>
      </c>
      <c r="F20" s="76">
        <f>(D20-E20)/E20</f>
        <v>-0.33500620731235914</v>
      </c>
      <c r="G20" s="73">
        <v>1121</v>
      </c>
      <c r="H20" s="72">
        <v>104</v>
      </c>
      <c r="I20" s="72">
        <f t="shared" si="0"/>
        <v>10.778846153846153</v>
      </c>
      <c r="J20" s="72">
        <v>5</v>
      </c>
      <c r="K20" s="72">
        <v>5</v>
      </c>
      <c r="L20" s="73">
        <v>64849.29</v>
      </c>
      <c r="M20" s="73">
        <v>14186</v>
      </c>
      <c r="N20" s="71">
        <v>44358</v>
      </c>
      <c r="O20" s="70" t="s">
        <v>142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69" t="s">
        <v>34</v>
      </c>
      <c r="C21" s="74" t="s">
        <v>86</v>
      </c>
      <c r="D21" s="73">
        <v>5037.8599999999997</v>
      </c>
      <c r="E21" s="72" t="s">
        <v>36</v>
      </c>
      <c r="F21" s="72" t="s">
        <v>36</v>
      </c>
      <c r="G21" s="73">
        <v>1268</v>
      </c>
      <c r="H21" s="72">
        <v>211</v>
      </c>
      <c r="I21" s="72">
        <f t="shared" si="0"/>
        <v>6.0094786729857823</v>
      </c>
      <c r="J21" s="72">
        <v>15</v>
      </c>
      <c r="K21" s="72">
        <v>1</v>
      </c>
      <c r="L21" s="73">
        <v>5037.8599999999997</v>
      </c>
      <c r="M21" s="73">
        <v>1268</v>
      </c>
      <c r="N21" s="71">
        <v>44386</v>
      </c>
      <c r="O21" s="70" t="s">
        <v>41</v>
      </c>
      <c r="P21" s="67"/>
      <c r="Q21" s="79"/>
      <c r="R21" s="79"/>
      <c r="S21" s="79"/>
      <c r="T21" s="79"/>
      <c r="U21" s="79"/>
      <c r="V21" s="80"/>
      <c r="W21" s="81"/>
      <c r="X21" s="80"/>
      <c r="Y21" s="66"/>
      <c r="Z21" s="81"/>
    </row>
    <row r="22" spans="1:26" ht="25.35" customHeight="1">
      <c r="A22" s="69">
        <v>10</v>
      </c>
      <c r="B22" s="83">
        <v>7</v>
      </c>
      <c r="C22" s="74" t="s">
        <v>487</v>
      </c>
      <c r="D22" s="73">
        <v>4524.6000000000004</v>
      </c>
      <c r="E22" s="72">
        <v>7071.78</v>
      </c>
      <c r="F22" s="76">
        <f>(D22-E22)/E22</f>
        <v>-0.36018937240694698</v>
      </c>
      <c r="G22" s="73">
        <v>700</v>
      </c>
      <c r="H22" s="72">
        <v>35</v>
      </c>
      <c r="I22" s="72">
        <f t="shared" si="0"/>
        <v>20</v>
      </c>
      <c r="J22" s="72">
        <v>6</v>
      </c>
      <c r="K22" s="72">
        <v>6</v>
      </c>
      <c r="L22" s="73">
        <v>102212.29</v>
      </c>
      <c r="M22" s="73">
        <v>16398</v>
      </c>
      <c r="N22" s="71">
        <v>44351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137957.71</v>
      </c>
      <c r="E23" s="68">
        <f>SUM(E13:E22)</f>
        <v>117779.97</v>
      </c>
      <c r="F23" s="78">
        <f>(D23-E23)/E23</f>
        <v>0.17131724519882277</v>
      </c>
      <c r="G23" s="68">
        <f>SUM(G13:G22)</f>
        <v>24308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8</v>
      </c>
      <c r="C25" s="74" t="s">
        <v>522</v>
      </c>
      <c r="D25" s="73">
        <v>3843.54</v>
      </c>
      <c r="E25" s="72">
        <v>6875.58</v>
      </c>
      <c r="F25" s="76">
        <f>(D25-E25)/E25</f>
        <v>-0.44098679675023778</v>
      </c>
      <c r="G25" s="73">
        <v>692</v>
      </c>
      <c r="H25" s="72">
        <v>65</v>
      </c>
      <c r="I25" s="72">
        <f>G25/H25</f>
        <v>10.646153846153846</v>
      </c>
      <c r="J25" s="72">
        <v>12</v>
      </c>
      <c r="K25" s="72">
        <v>2</v>
      </c>
      <c r="L25" s="73">
        <v>10719.119999999999</v>
      </c>
      <c r="M25" s="73">
        <v>1879</v>
      </c>
      <c r="N25" s="71">
        <v>44379</v>
      </c>
      <c r="O25" s="70" t="s">
        <v>50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>
        <v>10</v>
      </c>
      <c r="C26" s="74" t="s">
        <v>393</v>
      </c>
      <c r="D26" s="73">
        <v>2942.81</v>
      </c>
      <c r="E26" s="73">
        <v>4306.87</v>
      </c>
      <c r="F26" s="76">
        <f>(D26-E26)/E26</f>
        <v>-0.31671724477404706</v>
      </c>
      <c r="G26" s="73">
        <v>480</v>
      </c>
      <c r="H26" s="72">
        <v>35</v>
      </c>
      <c r="I26" s="72">
        <f>G26/H26</f>
        <v>13.714285714285714</v>
      </c>
      <c r="J26" s="72">
        <v>6</v>
      </c>
      <c r="K26" s="72">
        <v>7</v>
      </c>
      <c r="L26" s="73">
        <v>105966</v>
      </c>
      <c r="M26" s="73">
        <v>16876</v>
      </c>
      <c r="N26" s="71">
        <v>44344</v>
      </c>
      <c r="O26" s="70" t="s">
        <v>39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83">
        <v>9</v>
      </c>
      <c r="C27" s="74" t="s">
        <v>519</v>
      </c>
      <c r="D27" s="73">
        <v>2239</v>
      </c>
      <c r="E27" s="72">
        <v>5403</v>
      </c>
      <c r="F27" s="76">
        <f>(D27-E27)/E27</f>
        <v>-0.58560059226355732</v>
      </c>
      <c r="G27" s="73">
        <v>3687</v>
      </c>
      <c r="H27" s="72" t="s">
        <v>36</v>
      </c>
      <c r="I27" s="72" t="s">
        <v>36</v>
      </c>
      <c r="J27" s="72">
        <v>5</v>
      </c>
      <c r="K27" s="72">
        <v>4</v>
      </c>
      <c r="L27" s="73">
        <v>33453</v>
      </c>
      <c r="M27" s="73">
        <v>5644</v>
      </c>
      <c r="N27" s="71">
        <v>44365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66"/>
      <c r="Y27" s="80"/>
      <c r="Z27" s="81"/>
    </row>
    <row r="28" spans="1:26" ht="25.35" customHeight="1">
      <c r="A28" s="69">
        <v>14</v>
      </c>
      <c r="B28" s="83" t="s">
        <v>58</v>
      </c>
      <c r="C28" s="74" t="s">
        <v>420</v>
      </c>
      <c r="D28" s="73">
        <v>1982.75</v>
      </c>
      <c r="E28" s="72" t="s">
        <v>36</v>
      </c>
      <c r="F28" s="72" t="s">
        <v>36</v>
      </c>
      <c r="G28" s="73">
        <v>192</v>
      </c>
      <c r="H28" s="72">
        <v>6</v>
      </c>
      <c r="I28" s="72">
        <f>G28/H28</f>
        <v>32</v>
      </c>
      <c r="J28" s="72">
        <v>6</v>
      </c>
      <c r="K28" s="72">
        <v>0</v>
      </c>
      <c r="L28" s="73">
        <v>1982.75</v>
      </c>
      <c r="M28" s="73">
        <v>192</v>
      </c>
      <c r="N28" s="71" t="s">
        <v>60</v>
      </c>
      <c r="O28" s="70" t="s">
        <v>142</v>
      </c>
      <c r="P28" s="67"/>
      <c r="Q28" s="65"/>
      <c r="R28" s="59"/>
      <c r="S28" s="65"/>
      <c r="T28" s="67"/>
      <c r="U28" s="66"/>
      <c r="V28" s="66"/>
      <c r="W28" s="66"/>
      <c r="X28" s="67"/>
      <c r="Y28" s="66"/>
      <c r="Z28" s="66"/>
    </row>
    <row r="29" spans="1:26" s="27" customFormat="1" ht="25.35" customHeight="1">
      <c r="A29" s="69">
        <v>15</v>
      </c>
      <c r="B29" s="84">
        <v>12</v>
      </c>
      <c r="C29" s="74" t="s">
        <v>467</v>
      </c>
      <c r="D29" s="73">
        <v>1606</v>
      </c>
      <c r="E29" s="72">
        <v>2952.58</v>
      </c>
      <c r="F29" s="76">
        <f t="shared" ref="F29:F35" si="1">(D29-E29)/E29</f>
        <v>-0.45606892954636286</v>
      </c>
      <c r="G29" s="73">
        <v>301</v>
      </c>
      <c r="H29" s="72">
        <v>8</v>
      </c>
      <c r="I29" s="72">
        <f>G29/H29</f>
        <v>37.625</v>
      </c>
      <c r="J29" s="72">
        <v>4</v>
      </c>
      <c r="K29" s="72">
        <v>2</v>
      </c>
      <c r="L29" s="73">
        <v>4558.58</v>
      </c>
      <c r="M29" s="73">
        <v>891</v>
      </c>
      <c r="N29" s="71">
        <v>44379</v>
      </c>
      <c r="O29" s="70" t="s">
        <v>120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s="27" customFormat="1" ht="25.35" customHeight="1">
      <c r="A30" s="69">
        <v>16</v>
      </c>
      <c r="B30" s="83">
        <v>11</v>
      </c>
      <c r="C30" s="74" t="s">
        <v>523</v>
      </c>
      <c r="D30" s="73">
        <v>943</v>
      </c>
      <c r="E30" s="72">
        <v>4154</v>
      </c>
      <c r="F30" s="76">
        <f>(D30-E30)/E30</f>
        <v>-0.77298988926336065</v>
      </c>
      <c r="G30" s="73">
        <v>168</v>
      </c>
      <c r="H30" s="72" t="s">
        <v>36</v>
      </c>
      <c r="I30" s="72" t="s">
        <v>36</v>
      </c>
      <c r="J30" s="72">
        <v>6</v>
      </c>
      <c r="K30" s="72">
        <v>2</v>
      </c>
      <c r="L30" s="73">
        <v>5097</v>
      </c>
      <c r="M30" s="73">
        <v>912</v>
      </c>
      <c r="N30" s="71">
        <v>44379</v>
      </c>
      <c r="O30" s="70" t="s">
        <v>47</v>
      </c>
      <c r="P30" s="67"/>
      <c r="Q30" s="79"/>
      <c r="R30" s="79"/>
      <c r="S30" s="79"/>
      <c r="T30" s="79"/>
      <c r="U30" s="79"/>
      <c r="V30" s="80"/>
      <c r="W30" s="81"/>
      <c r="X30" s="66"/>
      <c r="Y30" s="80"/>
      <c r="Z30" s="81"/>
    </row>
    <row r="31" spans="1:26" ht="25.35" customHeight="1">
      <c r="A31" s="69">
        <v>17</v>
      </c>
      <c r="B31" s="83">
        <v>15</v>
      </c>
      <c r="C31" s="74" t="s">
        <v>518</v>
      </c>
      <c r="D31" s="73">
        <v>721.47</v>
      </c>
      <c r="E31" s="73">
        <v>733.98</v>
      </c>
      <c r="F31" s="76">
        <f t="shared" si="1"/>
        <v>-1.7044061146080262E-2</v>
      </c>
      <c r="G31" s="73">
        <v>135</v>
      </c>
      <c r="H31" s="72">
        <v>10</v>
      </c>
      <c r="I31" s="72">
        <f>G31/H31</f>
        <v>13.5</v>
      </c>
      <c r="J31" s="72">
        <v>2</v>
      </c>
      <c r="K31" s="72">
        <v>7</v>
      </c>
      <c r="L31" s="73">
        <v>25070</v>
      </c>
      <c r="M31" s="73">
        <v>4390</v>
      </c>
      <c r="N31" s="71">
        <v>44344</v>
      </c>
      <c r="O31" s="70" t="s">
        <v>43</v>
      </c>
      <c r="P31" s="67"/>
      <c r="Q31" s="79"/>
      <c r="R31" s="79"/>
      <c r="S31" s="79"/>
      <c r="T31" s="79"/>
      <c r="U31" s="79"/>
      <c r="V31" s="80"/>
      <c r="W31" s="81"/>
      <c r="X31" s="66"/>
      <c r="Y31" s="80"/>
      <c r="Z31" s="81"/>
    </row>
    <row r="32" spans="1:26" s="27" customFormat="1" ht="25.35" customHeight="1">
      <c r="A32" s="69">
        <v>18</v>
      </c>
      <c r="B32" s="84">
        <v>16</v>
      </c>
      <c r="C32" s="29" t="s">
        <v>520</v>
      </c>
      <c r="D32" s="73">
        <v>516</v>
      </c>
      <c r="E32" s="73">
        <v>639.13</v>
      </c>
      <c r="F32" s="76">
        <f t="shared" si="1"/>
        <v>-0.19265251200851158</v>
      </c>
      <c r="G32" s="73">
        <v>115</v>
      </c>
      <c r="H32" s="72">
        <v>7</v>
      </c>
      <c r="I32" s="72">
        <f>G32/H32</f>
        <v>16.428571428571427</v>
      </c>
      <c r="J32" s="72">
        <v>1</v>
      </c>
      <c r="K32" s="72">
        <v>8</v>
      </c>
      <c r="L32" s="73">
        <v>54454</v>
      </c>
      <c r="M32" s="73">
        <v>11777</v>
      </c>
      <c r="N32" s="71">
        <v>44337</v>
      </c>
      <c r="O32" s="70" t="s">
        <v>43</v>
      </c>
      <c r="P32" s="67"/>
      <c r="Q32" s="65"/>
      <c r="R32" s="59"/>
      <c r="S32" s="65"/>
      <c r="T32" s="67"/>
      <c r="U32" s="66"/>
      <c r="V32" s="66"/>
      <c r="W32" s="67"/>
      <c r="X32" s="66"/>
      <c r="Y32" s="66"/>
      <c r="Z32" s="66"/>
    </row>
    <row r="33" spans="1:26" s="27" customFormat="1" ht="25.35" customHeight="1">
      <c r="A33" s="69">
        <v>19</v>
      </c>
      <c r="B33" s="84">
        <v>18</v>
      </c>
      <c r="C33" s="74" t="s">
        <v>477</v>
      </c>
      <c r="D33" s="73">
        <v>276.97000000000003</v>
      </c>
      <c r="E33" s="73">
        <v>308.5</v>
      </c>
      <c r="F33" s="76">
        <f t="shared" si="1"/>
        <v>-0.10220421393841159</v>
      </c>
      <c r="G33" s="73">
        <v>277</v>
      </c>
      <c r="H33" s="28">
        <v>8</v>
      </c>
      <c r="I33" s="72">
        <f>G33/H33</f>
        <v>34.625</v>
      </c>
      <c r="J33" s="72">
        <v>2</v>
      </c>
      <c r="K33" s="72">
        <v>11</v>
      </c>
      <c r="L33" s="73">
        <v>44777</v>
      </c>
      <c r="M33" s="73">
        <v>9315</v>
      </c>
      <c r="N33" s="71">
        <v>44316</v>
      </c>
      <c r="O33" s="70" t="s">
        <v>43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3">
        <v>13</v>
      </c>
      <c r="C34" s="74" t="s">
        <v>528</v>
      </c>
      <c r="D34" s="73">
        <v>244.9</v>
      </c>
      <c r="E34" s="72">
        <v>2495.1</v>
      </c>
      <c r="F34" s="76">
        <f t="shared" si="1"/>
        <v>-0.90184762133782204</v>
      </c>
      <c r="G34" s="73">
        <v>48</v>
      </c>
      <c r="H34" s="72">
        <v>19</v>
      </c>
      <c r="I34" s="72">
        <f>G34/H34</f>
        <v>2.5263157894736841</v>
      </c>
      <c r="J34" s="72">
        <v>5</v>
      </c>
      <c r="K34" s="72">
        <v>2</v>
      </c>
      <c r="L34" s="73">
        <v>2740</v>
      </c>
      <c r="M34" s="73">
        <v>468</v>
      </c>
      <c r="N34" s="71">
        <v>44379</v>
      </c>
      <c r="O34" s="70" t="s">
        <v>84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153274.15</v>
      </c>
      <c r="E35" s="68">
        <f>SUM(E23:E34)</f>
        <v>145648.71</v>
      </c>
      <c r="F35" s="78">
        <f t="shared" si="1"/>
        <v>5.2355012275769573E-2</v>
      </c>
      <c r="G35" s="68">
        <f>SUM(G23:G34)</f>
        <v>30403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21</v>
      </c>
      <c r="C37" s="60" t="s">
        <v>448</v>
      </c>
      <c r="D37" s="73">
        <v>235</v>
      </c>
      <c r="E37" s="72">
        <v>140</v>
      </c>
      <c r="F37" s="76">
        <f>(D37-E37)/E37</f>
        <v>0.6785714285714286</v>
      </c>
      <c r="G37" s="73">
        <v>43</v>
      </c>
      <c r="H37" s="72">
        <v>5</v>
      </c>
      <c r="I37" s="72">
        <f>G37/H37</f>
        <v>8.6</v>
      </c>
      <c r="J37" s="72">
        <v>2</v>
      </c>
      <c r="K37" s="72">
        <v>11</v>
      </c>
      <c r="L37" s="73">
        <v>28551.919999999998</v>
      </c>
      <c r="M37" s="73">
        <v>5039</v>
      </c>
      <c r="N37" s="71">
        <v>44316</v>
      </c>
      <c r="O37" s="70" t="s">
        <v>80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75" t="s">
        <v>36</v>
      </c>
      <c r="C38" s="74" t="s">
        <v>480</v>
      </c>
      <c r="D38" s="73">
        <v>224</v>
      </c>
      <c r="E38" s="72" t="s">
        <v>36</v>
      </c>
      <c r="F38" s="72" t="s">
        <v>36</v>
      </c>
      <c r="G38" s="73">
        <v>96</v>
      </c>
      <c r="H38" s="28">
        <v>6</v>
      </c>
      <c r="I38" s="72">
        <f>G38/H38</f>
        <v>16</v>
      </c>
      <c r="J38" s="72">
        <v>2</v>
      </c>
      <c r="K38" s="72" t="s">
        <v>36</v>
      </c>
      <c r="L38" s="73">
        <v>73102.19</v>
      </c>
      <c r="M38" s="73">
        <v>15267</v>
      </c>
      <c r="N38" s="71">
        <v>44092</v>
      </c>
      <c r="O38" s="70" t="s">
        <v>56</v>
      </c>
      <c r="P38" s="67"/>
      <c r="Q38" s="79"/>
      <c r="R38" s="79"/>
      <c r="S38" s="79"/>
      <c r="T38" s="79"/>
      <c r="U38" s="79"/>
      <c r="V38" s="80"/>
      <c r="W38" s="81"/>
      <c r="X38" s="80"/>
      <c r="Y38" s="66"/>
      <c r="Z38" s="81"/>
    </row>
    <row r="39" spans="1:26" ht="25.35" customHeight="1">
      <c r="A39" s="69">
        <v>23</v>
      </c>
      <c r="B39" s="83">
        <v>20</v>
      </c>
      <c r="C39" s="30" t="s">
        <v>305</v>
      </c>
      <c r="D39" s="73">
        <v>216</v>
      </c>
      <c r="E39" s="73">
        <v>162</v>
      </c>
      <c r="F39" s="76">
        <f>(D39-E39)/E39</f>
        <v>0.33333333333333331</v>
      </c>
      <c r="G39" s="73">
        <v>43</v>
      </c>
      <c r="H39" s="72" t="s">
        <v>36</v>
      </c>
      <c r="I39" s="72" t="s">
        <v>36</v>
      </c>
      <c r="J39" s="72">
        <v>1</v>
      </c>
      <c r="K39" s="72">
        <v>9</v>
      </c>
      <c r="L39" s="73">
        <f>4551.92+D39</f>
        <v>4767.92</v>
      </c>
      <c r="M39" s="73">
        <f>907+G39</f>
        <v>950</v>
      </c>
      <c r="N39" s="71">
        <v>44330</v>
      </c>
      <c r="O39" s="70" t="s">
        <v>82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497</v>
      </c>
      <c r="D40" s="73">
        <v>165</v>
      </c>
      <c r="E40" s="72" t="s">
        <v>36</v>
      </c>
      <c r="F40" s="72" t="s">
        <v>36</v>
      </c>
      <c r="G40" s="73">
        <v>96</v>
      </c>
      <c r="H40" s="72">
        <v>6</v>
      </c>
      <c r="I40" s="72">
        <f t="shared" ref="I40:I46" si="2">G40/H40</f>
        <v>16</v>
      </c>
      <c r="J40" s="72">
        <v>2</v>
      </c>
      <c r="K40" s="72" t="s">
        <v>36</v>
      </c>
      <c r="L40" s="73">
        <v>54670</v>
      </c>
      <c r="M40" s="73">
        <v>12773</v>
      </c>
      <c r="N40" s="71">
        <v>43861</v>
      </c>
      <c r="O40" s="70" t="s">
        <v>41</v>
      </c>
      <c r="P40" s="67"/>
      <c r="Q40" s="79"/>
      <c r="R40" s="79"/>
      <c r="S40" s="79"/>
      <c r="T40" s="79"/>
      <c r="U40" s="81"/>
      <c r="V40" s="80"/>
      <c r="W40" s="80"/>
      <c r="X40" s="66"/>
      <c r="Y40" s="81"/>
      <c r="Z40" s="81"/>
    </row>
    <row r="41" spans="1:26" ht="25.35" customHeight="1">
      <c r="A41" s="69">
        <v>25</v>
      </c>
      <c r="B41" s="83">
        <v>14</v>
      </c>
      <c r="C41" s="74" t="s">
        <v>440</v>
      </c>
      <c r="D41" s="73">
        <v>141</v>
      </c>
      <c r="E41" s="72">
        <v>768.43000000000006</v>
      </c>
      <c r="F41" s="76">
        <f>(D41-E41)/E41</f>
        <v>-0.81650898585427434</v>
      </c>
      <c r="G41" s="73">
        <v>25</v>
      </c>
      <c r="H41" s="72">
        <v>4</v>
      </c>
      <c r="I41" s="72">
        <f t="shared" si="2"/>
        <v>6.25</v>
      </c>
      <c r="J41" s="72">
        <v>2</v>
      </c>
      <c r="K41" s="72">
        <v>4</v>
      </c>
      <c r="L41" s="73">
        <v>10725.52</v>
      </c>
      <c r="M41" s="73">
        <v>2008</v>
      </c>
      <c r="N41" s="71">
        <v>44365</v>
      </c>
      <c r="O41" s="70" t="s">
        <v>50</v>
      </c>
      <c r="P41" s="67"/>
      <c r="Q41" s="79"/>
      <c r="R41" s="79"/>
      <c r="S41" s="79"/>
      <c r="T41" s="79"/>
      <c r="U41" s="79"/>
      <c r="V41" s="80"/>
      <c r="W41" s="80"/>
      <c r="X41" s="66"/>
      <c r="Y41" s="81"/>
      <c r="Z41" s="81"/>
    </row>
    <row r="42" spans="1:26" ht="25.35" customHeight="1">
      <c r="A42" s="69">
        <v>26</v>
      </c>
      <c r="B42" s="83">
        <v>24</v>
      </c>
      <c r="C42" s="77" t="s">
        <v>216</v>
      </c>
      <c r="D42" s="73">
        <v>140</v>
      </c>
      <c r="E42" s="73">
        <v>40</v>
      </c>
      <c r="F42" s="76">
        <f>(D42-E42)/E42</f>
        <v>2.5</v>
      </c>
      <c r="G42" s="73">
        <v>25</v>
      </c>
      <c r="H42" s="72">
        <v>3</v>
      </c>
      <c r="I42" s="72">
        <f t="shared" si="2"/>
        <v>8.3333333333333339</v>
      </c>
      <c r="J42" s="72">
        <v>1</v>
      </c>
      <c r="K42" s="72">
        <v>10</v>
      </c>
      <c r="L42" s="73">
        <v>23280</v>
      </c>
      <c r="M42" s="73">
        <v>4092</v>
      </c>
      <c r="N42" s="71">
        <v>44323</v>
      </c>
      <c r="O42" s="70" t="s">
        <v>43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29" t="s">
        <v>534</v>
      </c>
      <c r="D43" s="73">
        <v>107</v>
      </c>
      <c r="E43" s="72" t="s">
        <v>36</v>
      </c>
      <c r="F43" s="72" t="s">
        <v>36</v>
      </c>
      <c r="G43" s="73">
        <v>25</v>
      </c>
      <c r="H43" s="28">
        <v>4</v>
      </c>
      <c r="I43" s="72">
        <f t="shared" si="2"/>
        <v>6.25</v>
      </c>
      <c r="J43" s="72">
        <v>1</v>
      </c>
      <c r="K43" s="72" t="s">
        <v>36</v>
      </c>
      <c r="L43" s="73">
        <v>6401.62</v>
      </c>
      <c r="M43" s="73">
        <v>1222</v>
      </c>
      <c r="N43" s="71">
        <v>44134</v>
      </c>
      <c r="O43" s="70" t="s">
        <v>80</v>
      </c>
      <c r="P43" s="67"/>
      <c r="Q43" s="79"/>
      <c r="R43" s="79"/>
      <c r="S43" s="79"/>
      <c r="T43" s="79"/>
      <c r="U43" s="79"/>
      <c r="V43" s="80"/>
      <c r="W43" s="81"/>
      <c r="X43" s="81"/>
      <c r="Y43" s="80"/>
      <c r="Z43" s="66"/>
    </row>
    <row r="44" spans="1:26" s="27" customFormat="1" ht="25.35" customHeight="1">
      <c r="A44" s="69">
        <v>28</v>
      </c>
      <c r="B44" s="84">
        <v>25</v>
      </c>
      <c r="C44" s="60" t="s">
        <v>458</v>
      </c>
      <c r="D44" s="73">
        <v>83</v>
      </c>
      <c r="E44" s="73">
        <v>35</v>
      </c>
      <c r="F44" s="76">
        <f>(D44-E44)/E44</f>
        <v>1.3714285714285714</v>
      </c>
      <c r="G44" s="73">
        <v>15</v>
      </c>
      <c r="H44" s="72">
        <v>3</v>
      </c>
      <c r="I44" s="72">
        <f t="shared" si="2"/>
        <v>5</v>
      </c>
      <c r="J44" s="72">
        <v>1</v>
      </c>
      <c r="K44" s="72">
        <v>11</v>
      </c>
      <c r="L44" s="73">
        <v>23278.42</v>
      </c>
      <c r="M44" s="73">
        <v>4216</v>
      </c>
      <c r="N44" s="71">
        <v>44316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66"/>
      <c r="Y44" s="80"/>
      <c r="Z44" s="81"/>
    </row>
    <row r="45" spans="1:26" s="27" customFormat="1" ht="25.35" customHeight="1">
      <c r="A45" s="69">
        <v>29</v>
      </c>
      <c r="B45" s="75" t="s">
        <v>36</v>
      </c>
      <c r="C45" s="60" t="s">
        <v>496</v>
      </c>
      <c r="D45" s="73">
        <v>22</v>
      </c>
      <c r="E45" s="72" t="s">
        <v>36</v>
      </c>
      <c r="F45" s="72" t="s">
        <v>36</v>
      </c>
      <c r="G45" s="73">
        <v>11</v>
      </c>
      <c r="H45" s="28">
        <v>2</v>
      </c>
      <c r="I45" s="72">
        <f t="shared" si="2"/>
        <v>5.5</v>
      </c>
      <c r="J45" s="72">
        <v>1</v>
      </c>
      <c r="K45" s="72" t="s">
        <v>36</v>
      </c>
      <c r="L45" s="73">
        <v>135921</v>
      </c>
      <c r="M45" s="73">
        <v>27989</v>
      </c>
      <c r="N45" s="71">
        <v>43896</v>
      </c>
      <c r="O45" s="70" t="s">
        <v>43</v>
      </c>
      <c r="P45" s="67"/>
      <c r="Q45" s="79"/>
      <c r="R45" s="79"/>
      <c r="S45" s="79"/>
      <c r="T45" s="79"/>
      <c r="U45" s="79"/>
      <c r="V45" s="80"/>
      <c r="W45" s="81"/>
      <c r="X45" s="81"/>
      <c r="Y45" s="80"/>
      <c r="Z45" s="66"/>
    </row>
    <row r="46" spans="1:26" ht="25.35" customHeight="1">
      <c r="A46" s="69">
        <v>30</v>
      </c>
      <c r="B46" s="75" t="s">
        <v>36</v>
      </c>
      <c r="C46" s="29" t="s">
        <v>459</v>
      </c>
      <c r="D46" s="73">
        <v>22</v>
      </c>
      <c r="E46" s="72" t="s">
        <v>36</v>
      </c>
      <c r="F46" s="72" t="s">
        <v>36</v>
      </c>
      <c r="G46" s="73">
        <v>8</v>
      </c>
      <c r="H46" s="28">
        <v>1</v>
      </c>
      <c r="I46" s="72">
        <f t="shared" si="2"/>
        <v>8</v>
      </c>
      <c r="J46" s="72">
        <v>1</v>
      </c>
      <c r="K46" s="72" t="s">
        <v>36</v>
      </c>
      <c r="L46" s="73">
        <v>49229</v>
      </c>
      <c r="M46" s="73">
        <v>9184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23"/>
    </row>
    <row r="47" spans="1:26" s="27" customFormat="1" ht="25.35" customHeight="1">
      <c r="A47" s="45"/>
      <c r="B47" s="45"/>
      <c r="C47" s="56" t="s">
        <v>90</v>
      </c>
      <c r="D47" s="68">
        <f>SUM(D35:D46)</f>
        <v>154629.15</v>
      </c>
      <c r="E47" s="68">
        <f>SUM(E35:E46)</f>
        <v>146794.13999999998</v>
      </c>
      <c r="F47" s="78">
        <f>(D47-E47)/E47</f>
        <v>5.3374133327120619E-2</v>
      </c>
      <c r="G47" s="68">
        <f>SUM(G35:G46)</f>
        <v>30790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s="27" customFormat="1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29" t="s">
        <v>535</v>
      </c>
      <c r="D49" s="73">
        <v>20</v>
      </c>
      <c r="E49" s="72" t="s">
        <v>36</v>
      </c>
      <c r="F49" s="72" t="s">
        <v>36</v>
      </c>
      <c r="G49" s="73">
        <v>4</v>
      </c>
      <c r="H49" s="72">
        <v>1</v>
      </c>
      <c r="I49" s="72">
        <f>G49/H49</f>
        <v>4</v>
      </c>
      <c r="J49" s="72">
        <v>1</v>
      </c>
      <c r="K49" s="72" t="s">
        <v>36</v>
      </c>
      <c r="L49" s="73">
        <v>5803.58</v>
      </c>
      <c r="M49" s="73">
        <v>1016</v>
      </c>
      <c r="N49" s="71">
        <v>44358</v>
      </c>
      <c r="O49" s="70" t="s">
        <v>41</v>
      </c>
      <c r="P49" s="67"/>
      <c r="Q49" s="79"/>
      <c r="R49" s="79"/>
      <c r="S49" s="79"/>
      <c r="T49" s="79"/>
      <c r="U49" s="79"/>
      <c r="V49" s="80"/>
      <c r="W49" s="66"/>
      <c r="X49" s="81"/>
      <c r="Y49" s="81"/>
      <c r="Z49" s="80"/>
    </row>
    <row r="50" spans="1:26" ht="25.35" customHeight="1">
      <c r="A50" s="69">
        <v>32</v>
      </c>
      <c r="B50" s="83">
        <v>26</v>
      </c>
      <c r="C50" s="29" t="s">
        <v>536</v>
      </c>
      <c r="D50" s="73">
        <v>14</v>
      </c>
      <c r="E50" s="72">
        <v>29</v>
      </c>
      <c r="F50" s="76">
        <f>(D50-E50)/E50</f>
        <v>-0.51724137931034486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5066.6799999999994</v>
      </c>
      <c r="M50" s="73">
        <v>809</v>
      </c>
      <c r="N50" s="71">
        <v>44337</v>
      </c>
      <c r="O50" s="70" t="s">
        <v>50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SUM(D47:D50)</f>
        <v>154663.15</v>
      </c>
      <c r="E51" s="68">
        <f>SUM(E47:E50)</f>
        <v>146823.13999999998</v>
      </c>
      <c r="F51" s="78">
        <f>(D51-E51)/E51</f>
        <v>5.3397645629973657E-2</v>
      </c>
      <c r="G51" s="68">
        <f>SUM(G47:G50)</f>
        <v>30796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1.44140625" style="8" customWidth="1"/>
    <col min="25" max="25" width="12" style="8" bestFit="1" customWidth="1"/>
    <col min="26" max="26" width="14.88671875" style="8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537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538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532</v>
      </c>
      <c r="E6" s="36" t="s">
        <v>539</v>
      </c>
      <c r="F6" s="108"/>
      <c r="G6" s="36" t="s">
        <v>532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533</v>
      </c>
      <c r="E10" s="90" t="s">
        <v>540</v>
      </c>
      <c r="F10" s="108"/>
      <c r="G10" s="90" t="s">
        <v>533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>
        <v>1</v>
      </c>
      <c r="C13" s="74" t="s">
        <v>486</v>
      </c>
      <c r="D13" s="73">
        <v>47973.79</v>
      </c>
      <c r="E13" s="72">
        <v>76013.69</v>
      </c>
      <c r="F13" s="76">
        <f>(D13-E13)/E13</f>
        <v>-0.36887960576575091</v>
      </c>
      <c r="G13" s="73">
        <v>7240</v>
      </c>
      <c r="H13" s="72">
        <v>304</v>
      </c>
      <c r="I13" s="72">
        <f t="shared" ref="I13:I20" si="0">G13/H13</f>
        <v>23.815789473684209</v>
      </c>
      <c r="J13" s="72">
        <v>13</v>
      </c>
      <c r="K13" s="72">
        <v>2</v>
      </c>
      <c r="L13" s="73">
        <v>132825</v>
      </c>
      <c r="M13" s="73">
        <v>20652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456</v>
      </c>
      <c r="D14" s="73">
        <v>19099.13</v>
      </c>
      <c r="E14" s="72" t="s">
        <v>36</v>
      </c>
      <c r="F14" s="72" t="s">
        <v>36</v>
      </c>
      <c r="G14" s="73">
        <v>4172</v>
      </c>
      <c r="H14" s="72">
        <v>324</v>
      </c>
      <c r="I14" s="72">
        <f t="shared" si="0"/>
        <v>12.876543209876543</v>
      </c>
      <c r="J14" s="72">
        <v>17</v>
      </c>
      <c r="K14" s="72">
        <v>1</v>
      </c>
      <c r="L14" s="73">
        <v>19099</v>
      </c>
      <c r="M14" s="73">
        <v>4172</v>
      </c>
      <c r="N14" s="71">
        <v>44379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 t="s">
        <v>34</v>
      </c>
      <c r="C15" s="74" t="s">
        <v>516</v>
      </c>
      <c r="D15" s="73">
        <v>15121.62</v>
      </c>
      <c r="E15" s="72" t="s">
        <v>36</v>
      </c>
      <c r="F15" s="72" t="s">
        <v>36</v>
      </c>
      <c r="G15" s="73">
        <v>2531</v>
      </c>
      <c r="H15" s="72">
        <v>215</v>
      </c>
      <c r="I15" s="72">
        <f t="shared" si="0"/>
        <v>11.772093023255813</v>
      </c>
      <c r="J15" s="72">
        <v>14</v>
      </c>
      <c r="K15" s="72">
        <v>1</v>
      </c>
      <c r="L15" s="73">
        <v>15122</v>
      </c>
      <c r="M15" s="73">
        <v>2531</v>
      </c>
      <c r="N15" s="71">
        <v>44379</v>
      </c>
      <c r="O15" s="70" t="s">
        <v>37</v>
      </c>
      <c r="P15" s="67"/>
      <c r="Q15" s="79"/>
      <c r="R15" s="79"/>
      <c r="S15" s="79"/>
      <c r="T15" s="79"/>
      <c r="U15" s="79"/>
      <c r="V15" s="80"/>
      <c r="W15" s="81"/>
      <c r="X15" s="66"/>
      <c r="Y15" s="80"/>
      <c r="Z15" s="81"/>
    </row>
    <row r="16" spans="1:26" ht="25.35" customHeight="1">
      <c r="A16" s="69">
        <v>4</v>
      </c>
      <c r="B16" s="69">
        <v>2</v>
      </c>
      <c r="C16" s="61" t="s">
        <v>333</v>
      </c>
      <c r="D16" s="73">
        <v>12654.89</v>
      </c>
      <c r="E16" s="72">
        <v>15825.29</v>
      </c>
      <c r="F16" s="76">
        <f>(D16-E16)/E16</f>
        <v>-0.20033756095464925</v>
      </c>
      <c r="G16" s="73">
        <v>2754</v>
      </c>
      <c r="H16" s="72">
        <v>191</v>
      </c>
      <c r="I16" s="72">
        <f t="shared" si="0"/>
        <v>14.418848167539267</v>
      </c>
      <c r="J16" s="72">
        <v>13</v>
      </c>
      <c r="K16" s="72">
        <v>2</v>
      </c>
      <c r="L16" s="73">
        <v>28480.18</v>
      </c>
      <c r="M16" s="73">
        <v>6359</v>
      </c>
      <c r="N16" s="71">
        <v>44372</v>
      </c>
      <c r="O16" s="70" t="s">
        <v>50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4</v>
      </c>
      <c r="C17" s="74" t="s">
        <v>331</v>
      </c>
      <c r="D17" s="73">
        <v>8278.99</v>
      </c>
      <c r="E17" s="72">
        <v>9390.65</v>
      </c>
      <c r="F17" s="76">
        <f>(D17-E17)/E17</f>
        <v>-0.11837945190162555</v>
      </c>
      <c r="G17" s="73">
        <v>1735</v>
      </c>
      <c r="H17" s="72">
        <v>118</v>
      </c>
      <c r="I17" s="72">
        <f t="shared" si="0"/>
        <v>14.703389830508474</v>
      </c>
      <c r="J17" s="72">
        <v>10</v>
      </c>
      <c r="K17" s="72">
        <v>5</v>
      </c>
      <c r="L17" s="73">
        <v>64878</v>
      </c>
      <c r="M17" s="73">
        <v>14597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6</v>
      </c>
      <c r="C18" s="74" t="s">
        <v>541</v>
      </c>
      <c r="D18" s="73">
        <v>7579.77</v>
      </c>
      <c r="E18" s="72">
        <v>9057.27</v>
      </c>
      <c r="F18" s="76">
        <f>(D18-E18)/E18</f>
        <v>-0.16312862485053442</v>
      </c>
      <c r="G18" s="73">
        <v>1609</v>
      </c>
      <c r="H18" s="72">
        <v>115</v>
      </c>
      <c r="I18" s="72">
        <f t="shared" si="0"/>
        <v>13.991304347826087</v>
      </c>
      <c r="J18" s="72">
        <v>9</v>
      </c>
      <c r="K18" s="72">
        <v>4</v>
      </c>
      <c r="L18" s="73">
        <v>59808.79</v>
      </c>
      <c r="M18" s="73">
        <v>13065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66"/>
      <c r="Y18" s="80"/>
      <c r="Z18" s="81"/>
    </row>
    <row r="19" spans="1:26" ht="25.35" customHeight="1">
      <c r="A19" s="69">
        <v>7</v>
      </c>
      <c r="B19" s="69">
        <v>3</v>
      </c>
      <c r="C19" s="74" t="s">
        <v>487</v>
      </c>
      <c r="D19" s="73">
        <v>7071.78</v>
      </c>
      <c r="E19" s="72">
        <v>11443.66</v>
      </c>
      <c r="F19" s="76">
        <f>(D19-E19)/E19</f>
        <v>-0.3820351181352819</v>
      </c>
      <c r="G19" s="73">
        <v>1057</v>
      </c>
      <c r="H19" s="72">
        <v>40</v>
      </c>
      <c r="I19" s="72">
        <f t="shared" si="0"/>
        <v>26.425000000000001</v>
      </c>
      <c r="J19" s="72">
        <v>7</v>
      </c>
      <c r="K19" s="72">
        <v>5</v>
      </c>
      <c r="L19" s="73">
        <v>97687.679999999993</v>
      </c>
      <c r="M19" s="73">
        <v>15698</v>
      </c>
      <c r="N19" s="71">
        <v>44351</v>
      </c>
      <c r="O19" s="70" t="s">
        <v>56</v>
      </c>
      <c r="P19" s="67"/>
      <c r="Q19" s="79"/>
      <c r="R19" s="79"/>
      <c r="S19" s="79"/>
      <c r="T19" s="79"/>
      <c r="U19" s="79"/>
      <c r="V19" s="80"/>
      <c r="W19" s="81"/>
      <c r="X19" s="66"/>
      <c r="Y19" s="80"/>
      <c r="Z19" s="81"/>
    </row>
    <row r="20" spans="1:26" ht="25.35" customHeight="1">
      <c r="A20" s="69">
        <v>8</v>
      </c>
      <c r="B20" s="83" t="s">
        <v>34</v>
      </c>
      <c r="C20" s="74" t="s">
        <v>522</v>
      </c>
      <c r="D20" s="73">
        <v>6875.58</v>
      </c>
      <c r="E20" s="72" t="s">
        <v>36</v>
      </c>
      <c r="F20" s="72" t="s">
        <v>36</v>
      </c>
      <c r="G20" s="73">
        <v>1187</v>
      </c>
      <c r="H20" s="72">
        <v>164</v>
      </c>
      <c r="I20" s="72">
        <f t="shared" si="0"/>
        <v>7.2378048780487809</v>
      </c>
      <c r="J20" s="72">
        <v>14</v>
      </c>
      <c r="K20" s="72">
        <v>1</v>
      </c>
      <c r="L20" s="73">
        <v>6875.58</v>
      </c>
      <c r="M20" s="73">
        <v>1187</v>
      </c>
      <c r="N20" s="71">
        <v>44379</v>
      </c>
      <c r="O20" s="70" t="s">
        <v>50</v>
      </c>
      <c r="P20" s="67"/>
      <c r="Q20" s="79"/>
      <c r="R20" s="79"/>
      <c r="S20" s="79"/>
      <c r="T20" s="79"/>
      <c r="U20" s="79"/>
      <c r="V20" s="80"/>
      <c r="W20" s="81"/>
      <c r="X20" s="66"/>
      <c r="Y20" s="80"/>
      <c r="Z20" s="81"/>
    </row>
    <row r="21" spans="1:26" ht="25.35" customHeight="1">
      <c r="A21" s="69">
        <v>9</v>
      </c>
      <c r="B21" s="69">
        <v>5</v>
      </c>
      <c r="C21" s="74" t="s">
        <v>519</v>
      </c>
      <c r="D21" s="73">
        <v>5403</v>
      </c>
      <c r="E21" s="72">
        <v>9343</v>
      </c>
      <c r="F21" s="76">
        <f>(D21-E21)/E21</f>
        <v>-0.42170609012094618</v>
      </c>
      <c r="G21" s="73">
        <v>880</v>
      </c>
      <c r="H21" s="72" t="s">
        <v>36</v>
      </c>
      <c r="I21" s="72" t="s">
        <v>36</v>
      </c>
      <c r="J21" s="72">
        <v>9</v>
      </c>
      <c r="K21" s="72">
        <v>3</v>
      </c>
      <c r="L21" s="73">
        <v>31230</v>
      </c>
      <c r="M21" s="73">
        <v>5278</v>
      </c>
      <c r="N21" s="71">
        <v>44365</v>
      </c>
      <c r="O21" s="70" t="s">
        <v>47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5.35" customHeight="1">
      <c r="A22" s="69">
        <v>10</v>
      </c>
      <c r="B22" s="69">
        <v>7</v>
      </c>
      <c r="C22" s="74" t="s">
        <v>393</v>
      </c>
      <c r="D22" s="73">
        <v>4306.87</v>
      </c>
      <c r="E22" s="73">
        <v>8900.6</v>
      </c>
      <c r="F22" s="76">
        <f>(D22-E22)/E22</f>
        <v>-0.51611464395658724</v>
      </c>
      <c r="G22" s="73">
        <v>692</v>
      </c>
      <c r="H22" s="72">
        <v>36</v>
      </c>
      <c r="I22" s="72">
        <f>G22/H22</f>
        <v>19.222222222222221</v>
      </c>
      <c r="J22" s="72">
        <v>7</v>
      </c>
      <c r="K22" s="72">
        <v>6</v>
      </c>
      <c r="L22" s="73">
        <v>103023</v>
      </c>
      <c r="M22" s="73">
        <v>16396</v>
      </c>
      <c r="N22" s="71">
        <v>44344</v>
      </c>
      <c r="O22" s="70" t="s">
        <v>39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134365.42000000001</v>
      </c>
      <c r="E23" s="68">
        <f>SUM(E13:E22)</f>
        <v>139974.16</v>
      </c>
      <c r="F23" s="78">
        <f>(D23-E23)/E23</f>
        <v>-4.0069824316145142E-2</v>
      </c>
      <c r="G23" s="68">
        <f>SUM(G13:G22)</f>
        <v>23857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 t="s">
        <v>34</v>
      </c>
      <c r="C25" s="74" t="s">
        <v>523</v>
      </c>
      <c r="D25" s="73">
        <v>4154</v>
      </c>
      <c r="E25" s="72" t="s">
        <v>36</v>
      </c>
      <c r="F25" s="72" t="s">
        <v>36</v>
      </c>
      <c r="G25" s="73">
        <v>744</v>
      </c>
      <c r="H25" s="72" t="s">
        <v>36</v>
      </c>
      <c r="I25" s="72" t="s">
        <v>36</v>
      </c>
      <c r="J25" s="72">
        <v>11</v>
      </c>
      <c r="K25" s="72">
        <v>1</v>
      </c>
      <c r="L25" s="73" t="s">
        <v>542</v>
      </c>
      <c r="M25" s="73">
        <v>744</v>
      </c>
      <c r="N25" s="71">
        <v>44379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467</v>
      </c>
      <c r="D26" s="73">
        <v>2952.58</v>
      </c>
      <c r="E26" s="72" t="s">
        <v>36</v>
      </c>
      <c r="F26" s="72" t="s">
        <v>36</v>
      </c>
      <c r="G26" s="73">
        <v>590</v>
      </c>
      <c r="H26" s="72">
        <v>25</v>
      </c>
      <c r="I26" s="72">
        <f t="shared" ref="I26:I33" si="1">G26/H26</f>
        <v>23.6</v>
      </c>
      <c r="J26" s="72">
        <v>5</v>
      </c>
      <c r="K26" s="72">
        <v>1</v>
      </c>
      <c r="L26" s="73">
        <v>2952.58</v>
      </c>
      <c r="M26" s="73">
        <v>590</v>
      </c>
      <c r="N26" s="71">
        <v>44379</v>
      </c>
      <c r="O26" s="70" t="s">
        <v>120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83" t="s">
        <v>34</v>
      </c>
      <c r="C27" s="74" t="s">
        <v>528</v>
      </c>
      <c r="D27" s="73">
        <v>2495.1</v>
      </c>
      <c r="E27" s="72" t="s">
        <v>36</v>
      </c>
      <c r="F27" s="72" t="s">
        <v>36</v>
      </c>
      <c r="G27" s="73">
        <v>420</v>
      </c>
      <c r="H27" s="72">
        <v>112</v>
      </c>
      <c r="I27" s="72">
        <f t="shared" si="1"/>
        <v>3.75</v>
      </c>
      <c r="J27" s="72">
        <v>11</v>
      </c>
      <c r="K27" s="72">
        <v>1</v>
      </c>
      <c r="L27" s="73">
        <v>2495</v>
      </c>
      <c r="M27" s="73">
        <v>429</v>
      </c>
      <c r="N27" s="71">
        <v>44379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5.35" customHeight="1">
      <c r="A28" s="69">
        <v>14</v>
      </c>
      <c r="B28" s="69">
        <v>8</v>
      </c>
      <c r="C28" s="74" t="s">
        <v>440</v>
      </c>
      <c r="D28" s="73">
        <v>768.43000000000006</v>
      </c>
      <c r="E28" s="72">
        <v>3431.57</v>
      </c>
      <c r="F28" s="76">
        <f>(D28-E28)/E28</f>
        <v>-0.77607042840449125</v>
      </c>
      <c r="G28" s="73">
        <v>142</v>
      </c>
      <c r="H28" s="72">
        <v>15</v>
      </c>
      <c r="I28" s="72">
        <f t="shared" si="1"/>
        <v>9.4666666666666668</v>
      </c>
      <c r="J28" s="72">
        <v>5</v>
      </c>
      <c r="K28" s="72">
        <v>3</v>
      </c>
      <c r="L28" s="73">
        <v>10584.52</v>
      </c>
      <c r="M28" s="73">
        <v>1983</v>
      </c>
      <c r="N28" s="71">
        <v>44365</v>
      </c>
      <c r="O28" s="70" t="s">
        <v>50</v>
      </c>
      <c r="P28" s="67"/>
      <c r="Q28" s="79"/>
      <c r="R28" s="79"/>
      <c r="S28" s="79"/>
      <c r="T28" s="79"/>
      <c r="U28" s="79"/>
      <c r="V28" s="80"/>
      <c r="W28" s="81"/>
      <c r="X28" s="66"/>
      <c r="Y28" s="80"/>
      <c r="Z28" s="81"/>
    </row>
    <row r="29" spans="1:26" ht="25.35" customHeight="1">
      <c r="A29" s="69">
        <v>15</v>
      </c>
      <c r="B29" s="69">
        <v>11</v>
      </c>
      <c r="C29" s="29" t="s">
        <v>518</v>
      </c>
      <c r="D29" s="73">
        <v>733.98</v>
      </c>
      <c r="E29" s="73">
        <v>1585.68</v>
      </c>
      <c r="F29" s="76">
        <f>(D29-E29)/E29</f>
        <v>-0.5371197215074921</v>
      </c>
      <c r="G29" s="73">
        <v>137</v>
      </c>
      <c r="H29" s="72">
        <v>9</v>
      </c>
      <c r="I29" s="72">
        <f t="shared" si="1"/>
        <v>15.222222222222221</v>
      </c>
      <c r="J29" s="72">
        <v>2</v>
      </c>
      <c r="K29" s="72">
        <v>6</v>
      </c>
      <c r="L29" s="73">
        <v>24349</v>
      </c>
      <c r="M29" s="73">
        <v>4255</v>
      </c>
      <c r="N29" s="71">
        <v>44344</v>
      </c>
      <c r="O29" s="70" t="s">
        <v>43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69">
        <v>13</v>
      </c>
      <c r="C30" s="74" t="s">
        <v>520</v>
      </c>
      <c r="D30" s="73">
        <v>639.13</v>
      </c>
      <c r="E30" s="73">
        <v>1275.8399999999999</v>
      </c>
      <c r="F30" s="76">
        <f>(D30-E30)/E30</f>
        <v>-0.49905160521695507</v>
      </c>
      <c r="G30" s="73">
        <v>138</v>
      </c>
      <c r="H30" s="72">
        <v>14</v>
      </c>
      <c r="I30" s="72">
        <f t="shared" si="1"/>
        <v>9.8571428571428577</v>
      </c>
      <c r="J30" s="72">
        <v>2</v>
      </c>
      <c r="K30" s="72">
        <v>7</v>
      </c>
      <c r="L30" s="73">
        <v>53938</v>
      </c>
      <c r="M30" s="73">
        <v>11662</v>
      </c>
      <c r="N30" s="71">
        <v>44337</v>
      </c>
      <c r="O30" s="70" t="s">
        <v>43</v>
      </c>
      <c r="P30" s="67"/>
      <c r="Q30" s="79"/>
      <c r="R30" s="79"/>
      <c r="S30" s="79"/>
      <c r="T30" s="79"/>
      <c r="U30" s="81"/>
      <c r="V30" s="80"/>
      <c r="W30" s="80"/>
      <c r="X30" s="81"/>
      <c r="Y30" s="66"/>
      <c r="Z30" s="81"/>
    </row>
    <row r="31" spans="1:26" ht="25.35" customHeight="1">
      <c r="A31" s="69">
        <v>17</v>
      </c>
      <c r="B31" s="69">
        <v>9</v>
      </c>
      <c r="C31" s="74" t="s">
        <v>543</v>
      </c>
      <c r="D31" s="73">
        <v>510.3</v>
      </c>
      <c r="E31" s="72">
        <v>2016.95</v>
      </c>
      <c r="F31" s="76">
        <f>(D31-E31)/E31</f>
        <v>-0.74699422395200676</v>
      </c>
      <c r="G31" s="73">
        <v>89</v>
      </c>
      <c r="H31" s="72">
        <v>7</v>
      </c>
      <c r="I31" s="72">
        <f t="shared" si="1"/>
        <v>12.714285714285714</v>
      </c>
      <c r="J31" s="72">
        <v>1</v>
      </c>
      <c r="K31" s="72">
        <v>2</v>
      </c>
      <c r="L31" s="73">
        <v>2527.25</v>
      </c>
      <c r="M31" s="73">
        <v>420</v>
      </c>
      <c r="N31" s="71">
        <v>44372</v>
      </c>
      <c r="O31" s="70" t="s">
        <v>80</v>
      </c>
      <c r="P31" s="67"/>
      <c r="Q31" s="79"/>
      <c r="R31" s="79"/>
      <c r="S31" s="79"/>
      <c r="T31" s="79"/>
      <c r="U31" s="81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74" t="s">
        <v>477</v>
      </c>
      <c r="D32" s="73">
        <v>308.5</v>
      </c>
      <c r="E32" s="73">
        <v>201.49</v>
      </c>
      <c r="F32" s="76">
        <f>(D32-E32)/E32</f>
        <v>0.5310933545089086</v>
      </c>
      <c r="G32" s="73">
        <v>57</v>
      </c>
      <c r="H32" s="28">
        <v>7</v>
      </c>
      <c r="I32" s="72">
        <f t="shared" si="1"/>
        <v>8.1428571428571423</v>
      </c>
      <c r="J32" s="72">
        <v>2</v>
      </c>
      <c r="K32" s="72">
        <v>10</v>
      </c>
      <c r="L32" s="73">
        <v>44500</v>
      </c>
      <c r="M32" s="73">
        <v>9250</v>
      </c>
      <c r="N32" s="71">
        <v>44316</v>
      </c>
      <c r="O32" s="70" t="s">
        <v>43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75" t="s">
        <v>36</v>
      </c>
      <c r="C33" s="60" t="s">
        <v>544</v>
      </c>
      <c r="D33" s="73">
        <v>181</v>
      </c>
      <c r="E33" s="72" t="s">
        <v>36</v>
      </c>
      <c r="F33" s="72" t="s">
        <v>36</v>
      </c>
      <c r="G33" s="73">
        <v>95</v>
      </c>
      <c r="H33" s="28">
        <v>8</v>
      </c>
      <c r="I33" s="72">
        <f t="shared" si="1"/>
        <v>11.875</v>
      </c>
      <c r="J33" s="72">
        <v>2</v>
      </c>
      <c r="K33" s="72" t="s">
        <v>36</v>
      </c>
      <c r="L33" s="73">
        <v>72485.36</v>
      </c>
      <c r="M33" s="73">
        <v>16273</v>
      </c>
      <c r="N33" s="71">
        <v>43749</v>
      </c>
      <c r="O33" s="70" t="s">
        <v>41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21</v>
      </c>
      <c r="C34" s="60" t="s">
        <v>305</v>
      </c>
      <c r="D34" s="73">
        <v>162</v>
      </c>
      <c r="E34" s="73">
        <v>154</v>
      </c>
      <c r="F34" s="76">
        <f>(D34-E34)/E34</f>
        <v>5.1948051948051951E-2</v>
      </c>
      <c r="G34" s="73">
        <v>31</v>
      </c>
      <c r="H34" s="72" t="s">
        <v>36</v>
      </c>
      <c r="I34" s="72" t="s">
        <v>36</v>
      </c>
      <c r="J34" s="72">
        <v>1</v>
      </c>
      <c r="K34" s="72">
        <v>8</v>
      </c>
      <c r="L34" s="73">
        <v>4551.92</v>
      </c>
      <c r="M34" s="73">
        <v>907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66"/>
      <c r="Y34" s="80"/>
      <c r="Z34" s="81"/>
    </row>
    <row r="35" spans="1:26" ht="25.35" customHeight="1">
      <c r="A35" s="45"/>
      <c r="B35" s="45"/>
      <c r="C35" s="56" t="s">
        <v>66</v>
      </c>
      <c r="D35" s="68">
        <f>SUM(D23:D34)</f>
        <v>147270.44</v>
      </c>
      <c r="E35" s="68">
        <f>SUM(E23:E34)</f>
        <v>148639.69</v>
      </c>
      <c r="F35" s="78">
        <f>(D35-E35)/E35</f>
        <v>-9.2118733563020753E-3</v>
      </c>
      <c r="G35" s="68">
        <f>SUM(G23:G34)</f>
        <v>26300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14</v>
      </c>
      <c r="C37" s="30" t="s">
        <v>448</v>
      </c>
      <c r="D37" s="73">
        <v>140</v>
      </c>
      <c r="E37" s="72">
        <v>711</v>
      </c>
      <c r="F37" s="76">
        <f>(D37-E37)/E37</f>
        <v>-0.80309423347398035</v>
      </c>
      <c r="G37" s="73">
        <v>23</v>
      </c>
      <c r="H37" s="72">
        <v>3</v>
      </c>
      <c r="I37" s="72">
        <f t="shared" ref="I37:I42" si="2">G37/H37</f>
        <v>7.666666666666667</v>
      </c>
      <c r="J37" s="72">
        <v>2</v>
      </c>
      <c r="K37" s="72">
        <v>10</v>
      </c>
      <c r="L37" s="73">
        <v>28316.92</v>
      </c>
      <c r="M37" s="73">
        <v>4996</v>
      </c>
      <c r="N37" s="71">
        <v>44316</v>
      </c>
      <c r="O37" s="70" t="s">
        <v>80</v>
      </c>
      <c r="P37" s="67"/>
      <c r="Q37" s="79"/>
      <c r="R37" s="79"/>
      <c r="S37" s="79"/>
      <c r="T37" s="79"/>
      <c r="U37" s="79"/>
      <c r="V37" s="80"/>
      <c r="W37" s="81"/>
      <c r="X37" s="80"/>
      <c r="Y37" s="81"/>
      <c r="Z37" s="66"/>
    </row>
    <row r="38" spans="1:26" ht="25.35" customHeight="1">
      <c r="A38" s="69">
        <v>22</v>
      </c>
      <c r="B38" s="75" t="s">
        <v>36</v>
      </c>
      <c r="C38" s="60" t="s">
        <v>328</v>
      </c>
      <c r="D38" s="73">
        <v>123</v>
      </c>
      <c r="E38" s="72" t="s">
        <v>36</v>
      </c>
      <c r="F38" s="72" t="s">
        <v>36</v>
      </c>
      <c r="G38" s="73">
        <v>73</v>
      </c>
      <c r="H38" s="72">
        <v>6</v>
      </c>
      <c r="I38" s="72">
        <f t="shared" si="2"/>
        <v>12.166666666666666</v>
      </c>
      <c r="J38" s="72">
        <v>2</v>
      </c>
      <c r="K38" s="72" t="s">
        <v>36</v>
      </c>
      <c r="L38" s="73">
        <v>67020.87</v>
      </c>
      <c r="M38" s="73">
        <v>14609</v>
      </c>
      <c r="N38" s="71">
        <v>44113</v>
      </c>
      <c r="O38" s="70" t="s">
        <v>41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4.75" customHeight="1">
      <c r="A39" s="69">
        <v>23</v>
      </c>
      <c r="B39" s="69">
        <v>19</v>
      </c>
      <c r="C39" s="74" t="s">
        <v>330</v>
      </c>
      <c r="D39" s="73">
        <v>95.35</v>
      </c>
      <c r="E39" s="73">
        <v>178.7</v>
      </c>
      <c r="F39" s="76">
        <f>(D39-E39)/E39</f>
        <v>-0.46642417459429208</v>
      </c>
      <c r="G39" s="73">
        <v>20</v>
      </c>
      <c r="H39" s="72">
        <v>7</v>
      </c>
      <c r="I39" s="72">
        <f t="shared" si="2"/>
        <v>2.8571428571428572</v>
      </c>
      <c r="J39" s="72">
        <v>1</v>
      </c>
      <c r="K39" s="72">
        <v>9</v>
      </c>
      <c r="L39" s="73">
        <v>53487.19</v>
      </c>
      <c r="M39" s="73">
        <v>11062</v>
      </c>
      <c r="N39" s="71">
        <v>44323</v>
      </c>
      <c r="O39" s="70" t="s">
        <v>56</v>
      </c>
      <c r="P39" s="67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5.35" customHeight="1">
      <c r="A40" s="69">
        <v>24</v>
      </c>
      <c r="B40" s="69">
        <v>17</v>
      </c>
      <c r="C40" s="15" t="s">
        <v>216</v>
      </c>
      <c r="D40" s="73">
        <v>40</v>
      </c>
      <c r="E40" s="73">
        <v>233</v>
      </c>
      <c r="F40" s="76">
        <f>(D40-E40)/E40</f>
        <v>-0.8283261802575107</v>
      </c>
      <c r="G40" s="73">
        <v>8</v>
      </c>
      <c r="H40" s="72">
        <v>2</v>
      </c>
      <c r="I40" s="72">
        <f t="shared" si="2"/>
        <v>4</v>
      </c>
      <c r="J40" s="72">
        <v>1</v>
      </c>
      <c r="K40" s="72">
        <v>9</v>
      </c>
      <c r="L40" s="73">
        <v>23140</v>
      </c>
      <c r="M40" s="73">
        <v>4067</v>
      </c>
      <c r="N40" s="71">
        <v>44323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66"/>
      <c r="Y40" s="80"/>
      <c r="Z40" s="23"/>
    </row>
    <row r="41" spans="1:26" ht="25.35" customHeight="1">
      <c r="A41" s="69">
        <v>25</v>
      </c>
      <c r="B41" s="69">
        <v>25</v>
      </c>
      <c r="C41" s="30" t="s">
        <v>458</v>
      </c>
      <c r="D41" s="73">
        <v>35</v>
      </c>
      <c r="E41" s="73">
        <v>62</v>
      </c>
      <c r="F41" s="76">
        <f>(D41-E41)/E41</f>
        <v>-0.43548387096774194</v>
      </c>
      <c r="G41" s="73">
        <v>7</v>
      </c>
      <c r="H41" s="72">
        <v>2</v>
      </c>
      <c r="I41" s="72">
        <f t="shared" si="2"/>
        <v>3.5</v>
      </c>
      <c r="J41" s="72">
        <v>1</v>
      </c>
      <c r="K41" s="72">
        <v>10</v>
      </c>
      <c r="L41" s="73">
        <v>23195.42</v>
      </c>
      <c r="M41" s="73">
        <v>4207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29</v>
      </c>
      <c r="C42" s="29" t="s">
        <v>536</v>
      </c>
      <c r="D42" s="73">
        <v>29</v>
      </c>
      <c r="E42" s="72">
        <v>28</v>
      </c>
      <c r="F42" s="76">
        <f>(D42-E42)/E42</f>
        <v>3.5714285714285712E-2</v>
      </c>
      <c r="G42" s="73">
        <v>5</v>
      </c>
      <c r="H42" s="72">
        <v>1</v>
      </c>
      <c r="I42" s="72">
        <f t="shared" si="2"/>
        <v>5</v>
      </c>
      <c r="J42" s="72">
        <v>1</v>
      </c>
      <c r="K42" s="72" t="s">
        <v>36</v>
      </c>
      <c r="L42" s="73">
        <v>5052.6799999999994</v>
      </c>
      <c r="M42" s="73">
        <v>807</v>
      </c>
      <c r="N42" s="71">
        <v>44337</v>
      </c>
      <c r="O42" s="70" t="s">
        <v>50</v>
      </c>
      <c r="P42" s="67"/>
      <c r="Q42" s="65"/>
      <c r="R42" s="59"/>
      <c r="S42" s="65"/>
      <c r="T42" s="67"/>
      <c r="U42" s="66"/>
      <c r="V42" s="66"/>
      <c r="W42" s="67"/>
      <c r="X42" s="66"/>
      <c r="Y42" s="66"/>
      <c r="Z42" s="66"/>
    </row>
    <row r="43" spans="1:26" ht="25.35" customHeight="1">
      <c r="A43" s="45"/>
      <c r="B43" s="45"/>
      <c r="C43" s="56" t="s">
        <v>124</v>
      </c>
      <c r="D43" s="68">
        <f>SUM(D35:D42)</f>
        <v>147732.79</v>
      </c>
      <c r="E43" s="68">
        <f>SUM(E35:E42)</f>
        <v>149852.39000000001</v>
      </c>
      <c r="F43" s="78">
        <f>(D43-E43)/E43</f>
        <v>-1.4144585882147129E-2</v>
      </c>
      <c r="G43" s="68">
        <f>SUM(G35:G42)</f>
        <v>26436</v>
      </c>
      <c r="H43" s="68"/>
      <c r="I43" s="47"/>
      <c r="J43" s="46"/>
      <c r="K43" s="48"/>
      <c r="L43" s="49"/>
      <c r="M43" s="53"/>
      <c r="N43" s="50"/>
      <c r="O43" s="58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3.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58" spans="16:18">
      <c r="P58" s="65"/>
      <c r="Q58" s="65"/>
      <c r="R58" s="67"/>
    </row>
    <row r="61" spans="16:18">
      <c r="P61" s="67"/>
      <c r="Q61" s="65"/>
      <c r="R61" s="65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2" style="8" bestFit="1" customWidth="1"/>
    <col min="25" max="25" width="11.44140625" style="8" customWidth="1"/>
    <col min="26" max="26" width="14.88671875" style="8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545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546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539</v>
      </c>
      <c r="E6" s="36" t="s">
        <v>547</v>
      </c>
      <c r="F6" s="108"/>
      <c r="G6" s="36" t="s">
        <v>539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540</v>
      </c>
      <c r="E10" s="90" t="s">
        <v>548</v>
      </c>
      <c r="F10" s="108"/>
      <c r="G10" s="90" t="s">
        <v>540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2"/>
      <c r="Y12" s="65"/>
      <c r="Z12" s="4"/>
    </row>
    <row r="13" spans="1:26" ht="25.35" customHeight="1">
      <c r="A13" s="69">
        <v>1</v>
      </c>
      <c r="B13" s="69" t="s">
        <v>34</v>
      </c>
      <c r="C13" s="74" t="s">
        <v>486</v>
      </c>
      <c r="D13" s="73">
        <v>76013.69</v>
      </c>
      <c r="E13" s="72" t="s">
        <v>36</v>
      </c>
      <c r="F13" s="72" t="s">
        <v>36</v>
      </c>
      <c r="G13" s="73">
        <v>12013</v>
      </c>
      <c r="H13" s="72">
        <v>443</v>
      </c>
      <c r="I13" s="72">
        <f>G13/H13</f>
        <v>27.117381489841986</v>
      </c>
      <c r="J13" s="72">
        <v>14</v>
      </c>
      <c r="K13" s="72">
        <v>1</v>
      </c>
      <c r="L13" s="73">
        <v>84851</v>
      </c>
      <c r="M13" s="73">
        <v>13412</v>
      </c>
      <c r="N13" s="71">
        <v>44372</v>
      </c>
      <c r="O13" s="70" t="s">
        <v>37</v>
      </c>
      <c r="P13" s="67"/>
      <c r="Q13" s="65"/>
      <c r="R13" s="59"/>
      <c r="S13" s="65"/>
      <c r="T13" s="67"/>
      <c r="U13" s="66"/>
      <c r="V13" s="66"/>
      <c r="W13" s="66"/>
      <c r="X13" s="67"/>
      <c r="Y13" s="66"/>
      <c r="Z13" s="66"/>
    </row>
    <row r="14" spans="1:26" ht="25.35" customHeight="1">
      <c r="A14" s="69">
        <v>2</v>
      </c>
      <c r="B14" s="69" t="s">
        <v>34</v>
      </c>
      <c r="C14" s="61" t="s">
        <v>333</v>
      </c>
      <c r="D14" s="73">
        <v>15825.29</v>
      </c>
      <c r="E14" s="72" t="s">
        <v>36</v>
      </c>
      <c r="F14" s="72" t="s">
        <v>36</v>
      </c>
      <c r="G14" s="73">
        <v>3605</v>
      </c>
      <c r="H14" s="72">
        <v>249</v>
      </c>
      <c r="I14" s="72">
        <f>G14/H14</f>
        <v>14.477911646586346</v>
      </c>
      <c r="J14" s="72">
        <v>18</v>
      </c>
      <c r="K14" s="72">
        <v>1</v>
      </c>
      <c r="L14" s="73">
        <v>15825.29</v>
      </c>
      <c r="M14" s="73">
        <v>3605</v>
      </c>
      <c r="N14" s="71">
        <v>44372</v>
      </c>
      <c r="O14" s="70" t="s">
        <v>50</v>
      </c>
      <c r="P14" s="67"/>
      <c r="Q14" s="65"/>
      <c r="R14" s="59"/>
      <c r="S14" s="65"/>
      <c r="T14" s="67"/>
      <c r="U14" s="66"/>
      <c r="V14" s="66"/>
      <c r="W14" s="66"/>
      <c r="X14" s="67"/>
      <c r="Y14" s="66"/>
      <c r="Z14" s="66"/>
    </row>
    <row r="15" spans="1:26" ht="25.35" customHeight="1">
      <c r="A15" s="69">
        <v>3</v>
      </c>
      <c r="B15" s="69">
        <v>4</v>
      </c>
      <c r="C15" s="74" t="s">
        <v>487</v>
      </c>
      <c r="D15" s="73">
        <v>11443.66</v>
      </c>
      <c r="E15" s="72">
        <v>10991.35</v>
      </c>
      <c r="F15" s="76">
        <f t="shared" ref="F15:F20" si="0">(D15-E15)/E15</f>
        <v>4.1151450913672977E-2</v>
      </c>
      <c r="G15" s="73">
        <v>1819</v>
      </c>
      <c r="H15" s="72">
        <v>119</v>
      </c>
      <c r="I15" s="72">
        <f>G15/H15</f>
        <v>15.285714285714286</v>
      </c>
      <c r="J15" s="72">
        <v>9</v>
      </c>
      <c r="K15" s="72">
        <v>4</v>
      </c>
      <c r="L15" s="73">
        <v>90615.9</v>
      </c>
      <c r="M15" s="73">
        <v>14641</v>
      </c>
      <c r="N15" s="71">
        <v>44351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7"/>
      <c r="Y15" s="66"/>
      <c r="Z15" s="66"/>
    </row>
    <row r="16" spans="1:26" ht="25.35" customHeight="1">
      <c r="A16" s="69">
        <v>4</v>
      </c>
      <c r="B16" s="69">
        <v>5</v>
      </c>
      <c r="C16" s="74" t="s">
        <v>331</v>
      </c>
      <c r="D16" s="73">
        <v>9390.65</v>
      </c>
      <c r="E16" s="72">
        <v>10333.92</v>
      </c>
      <c r="F16" s="76">
        <f t="shared" si="0"/>
        <v>-9.1279011256135176E-2</v>
      </c>
      <c r="G16" s="73">
        <v>2030</v>
      </c>
      <c r="H16" s="72">
        <v>155</v>
      </c>
      <c r="I16" s="72">
        <f>G16/H16</f>
        <v>13.096774193548388</v>
      </c>
      <c r="J16" s="72">
        <v>10</v>
      </c>
      <c r="K16" s="72">
        <v>4</v>
      </c>
      <c r="L16" s="73">
        <v>56599</v>
      </c>
      <c r="M16" s="73">
        <v>12862</v>
      </c>
      <c r="N16" s="71">
        <v>44351</v>
      </c>
      <c r="O16" s="70" t="s">
        <v>37</v>
      </c>
      <c r="P16" s="67"/>
      <c r="Q16" s="79"/>
      <c r="R16" s="79"/>
      <c r="S16" s="79"/>
      <c r="T16" s="79"/>
      <c r="U16" s="79"/>
      <c r="V16" s="80"/>
      <c r="W16" s="81"/>
      <c r="X16" s="66"/>
      <c r="Y16" s="80"/>
      <c r="Z16" s="81"/>
    </row>
    <row r="17" spans="1:26" ht="25.35" customHeight="1">
      <c r="A17" s="69">
        <v>5</v>
      </c>
      <c r="B17" s="69">
        <v>1</v>
      </c>
      <c r="C17" s="74" t="s">
        <v>519</v>
      </c>
      <c r="D17" s="73">
        <v>9343</v>
      </c>
      <c r="E17" s="72">
        <v>15830</v>
      </c>
      <c r="F17" s="76">
        <f t="shared" si="0"/>
        <v>-0.40979153506001265</v>
      </c>
      <c r="G17" s="73">
        <v>1560</v>
      </c>
      <c r="H17" s="72" t="s">
        <v>36</v>
      </c>
      <c r="I17" s="72" t="s">
        <v>36</v>
      </c>
      <c r="J17" s="72">
        <v>12</v>
      </c>
      <c r="K17" s="72">
        <v>2</v>
      </c>
      <c r="L17" s="73">
        <v>25827</v>
      </c>
      <c r="M17" s="73">
        <v>4398</v>
      </c>
      <c r="N17" s="71">
        <v>44365</v>
      </c>
      <c r="O17" s="70" t="s">
        <v>47</v>
      </c>
      <c r="P17" s="67"/>
      <c r="Q17" s="79"/>
      <c r="R17" s="79"/>
      <c r="S17" s="79"/>
      <c r="T17" s="79"/>
      <c r="U17" s="79"/>
      <c r="V17" s="80"/>
      <c r="W17" s="81"/>
      <c r="X17" s="66"/>
      <c r="Y17" s="80"/>
      <c r="Z17" s="81"/>
    </row>
    <row r="18" spans="1:26" ht="25.35" customHeight="1">
      <c r="A18" s="69">
        <v>6</v>
      </c>
      <c r="B18" s="69">
        <v>2</v>
      </c>
      <c r="C18" s="74" t="s">
        <v>541</v>
      </c>
      <c r="D18" s="73">
        <v>9057.27</v>
      </c>
      <c r="E18" s="72">
        <v>13043.49</v>
      </c>
      <c r="F18" s="76">
        <f t="shared" si="0"/>
        <v>-0.30560992495106748</v>
      </c>
      <c r="G18" s="73">
        <v>1980</v>
      </c>
      <c r="H18" s="72">
        <v>156</v>
      </c>
      <c r="I18" s="72">
        <f>G18/H18</f>
        <v>12.692307692307692</v>
      </c>
      <c r="J18" s="72">
        <v>14</v>
      </c>
      <c r="K18" s="72">
        <v>3</v>
      </c>
      <c r="L18" s="73">
        <v>52213.02</v>
      </c>
      <c r="M18" s="73">
        <v>11452</v>
      </c>
      <c r="N18" s="71">
        <v>44358</v>
      </c>
      <c r="O18" s="70" t="s">
        <v>142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>
        <v>3</v>
      </c>
      <c r="C19" s="74" t="s">
        <v>393</v>
      </c>
      <c r="D19" s="73">
        <v>8900.6</v>
      </c>
      <c r="E19" s="73">
        <v>11291.51</v>
      </c>
      <c r="F19" s="76">
        <f t="shared" si="0"/>
        <v>-0.21174404486202464</v>
      </c>
      <c r="G19" s="73">
        <v>1474</v>
      </c>
      <c r="H19" s="72">
        <v>93</v>
      </c>
      <c r="I19" s="72">
        <f>G19/H19</f>
        <v>15.849462365591398</v>
      </c>
      <c r="J19" s="72">
        <v>9</v>
      </c>
      <c r="K19" s="72">
        <v>5</v>
      </c>
      <c r="L19" s="73">
        <v>98716</v>
      </c>
      <c r="M19" s="73">
        <v>15704</v>
      </c>
      <c r="N19" s="71">
        <v>44344</v>
      </c>
      <c r="O19" s="70" t="s">
        <v>39</v>
      </c>
      <c r="P19" s="67"/>
      <c r="Q19" s="65"/>
      <c r="R19" s="59"/>
      <c r="S19" s="65"/>
      <c r="T19" s="67"/>
      <c r="U19" s="66"/>
      <c r="V19" s="66"/>
      <c r="W19" s="66"/>
      <c r="X19" s="66"/>
      <c r="Y19" s="66"/>
      <c r="Z19" s="67"/>
    </row>
    <row r="20" spans="1:26" ht="25.35" customHeight="1">
      <c r="A20" s="69">
        <v>8</v>
      </c>
      <c r="B20" s="69">
        <v>7</v>
      </c>
      <c r="C20" s="74" t="s">
        <v>440</v>
      </c>
      <c r="D20" s="73">
        <v>3431.57</v>
      </c>
      <c r="E20" s="72">
        <v>6384.52</v>
      </c>
      <c r="F20" s="76">
        <f t="shared" si="0"/>
        <v>-0.46251715085863937</v>
      </c>
      <c r="G20" s="73">
        <v>653</v>
      </c>
      <c r="H20" s="72">
        <v>99</v>
      </c>
      <c r="I20" s="72">
        <f>G20/H20</f>
        <v>6.595959595959596</v>
      </c>
      <c r="J20" s="72">
        <v>12</v>
      </c>
      <c r="K20" s="72">
        <v>2</v>
      </c>
      <c r="L20" s="73">
        <v>9816.09</v>
      </c>
      <c r="M20" s="73">
        <v>1841</v>
      </c>
      <c r="N20" s="71">
        <v>44365</v>
      </c>
      <c r="O20" s="70" t="s">
        <v>50</v>
      </c>
      <c r="P20" s="67"/>
      <c r="Q20" s="79"/>
      <c r="R20" s="79"/>
      <c r="S20" s="79"/>
      <c r="T20" s="79"/>
      <c r="U20" s="81"/>
      <c r="V20" s="80"/>
      <c r="W20" s="80"/>
      <c r="X20" s="66"/>
      <c r="Y20" s="81"/>
      <c r="Z20" s="81"/>
    </row>
    <row r="21" spans="1:26" ht="25.35" customHeight="1">
      <c r="A21" s="69">
        <v>9</v>
      </c>
      <c r="B21" s="69" t="s">
        <v>34</v>
      </c>
      <c r="C21" s="74" t="s">
        <v>543</v>
      </c>
      <c r="D21" s="73">
        <v>2016.95</v>
      </c>
      <c r="E21" s="72" t="s">
        <v>36</v>
      </c>
      <c r="F21" s="72" t="s">
        <v>36</v>
      </c>
      <c r="G21" s="73">
        <v>331</v>
      </c>
      <c r="H21" s="72">
        <v>61</v>
      </c>
      <c r="I21" s="72">
        <f>G21/H21</f>
        <v>5.4262295081967213</v>
      </c>
      <c r="J21" s="72">
        <v>5</v>
      </c>
      <c r="K21" s="72">
        <v>1</v>
      </c>
      <c r="L21" s="73">
        <v>2016.95</v>
      </c>
      <c r="M21" s="73">
        <v>331</v>
      </c>
      <c r="N21" s="71">
        <v>44372</v>
      </c>
      <c r="O21" s="70" t="s">
        <v>80</v>
      </c>
      <c r="P21" s="67"/>
      <c r="Q21" s="79"/>
      <c r="R21" s="79"/>
      <c r="S21" s="79"/>
      <c r="T21" s="79"/>
      <c r="U21" s="81"/>
      <c r="V21" s="80"/>
      <c r="W21" s="81"/>
      <c r="X21" s="66"/>
      <c r="Y21" s="80"/>
      <c r="Z21" s="81"/>
    </row>
    <row r="22" spans="1:26" ht="25.35" customHeight="1">
      <c r="A22" s="69">
        <v>10</v>
      </c>
      <c r="B22" s="69">
        <v>8</v>
      </c>
      <c r="C22" s="74" t="s">
        <v>549</v>
      </c>
      <c r="D22" s="73">
        <v>1787.24</v>
      </c>
      <c r="E22" s="72">
        <v>4421.24</v>
      </c>
      <c r="F22" s="76">
        <f>(D22-E22)/E22</f>
        <v>-0.59576046538980021</v>
      </c>
      <c r="G22" s="73">
        <v>276</v>
      </c>
      <c r="H22" s="72">
        <v>36</v>
      </c>
      <c r="I22" s="72">
        <f>G22/H22</f>
        <v>7.666666666666667</v>
      </c>
      <c r="J22" s="72">
        <v>7</v>
      </c>
      <c r="K22" s="72">
        <v>2</v>
      </c>
      <c r="L22" s="73">
        <v>6208.47</v>
      </c>
      <c r="M22" s="73">
        <v>1117</v>
      </c>
      <c r="N22" s="71">
        <v>44365</v>
      </c>
      <c r="O22" s="58" t="s">
        <v>41</v>
      </c>
      <c r="P22" s="67"/>
      <c r="Q22" s="79"/>
      <c r="R22" s="79"/>
      <c r="S22" s="79"/>
      <c r="T22" s="79"/>
      <c r="U22" s="79"/>
      <c r="V22" s="80"/>
      <c r="W22" s="81"/>
      <c r="X22" s="66"/>
      <c r="Y22" s="80"/>
      <c r="Z22" s="81"/>
    </row>
    <row r="23" spans="1:26" ht="25.35" customHeight="1">
      <c r="A23" s="45"/>
      <c r="B23" s="45"/>
      <c r="C23" s="56" t="s">
        <v>52</v>
      </c>
      <c r="D23" s="68">
        <f>SUM(D13:D22)</f>
        <v>147209.92000000001</v>
      </c>
      <c r="E23" s="68">
        <f>SUM(E13:E22)</f>
        <v>72296.030000000013</v>
      </c>
      <c r="F23" s="22">
        <f>(D23-E23)/E23</f>
        <v>1.0362102870655552</v>
      </c>
      <c r="G23" s="68">
        <f>SUM(G13:G22)</f>
        <v>25741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11</v>
      </c>
      <c r="C25" s="74" t="s">
        <v>518</v>
      </c>
      <c r="D25" s="73">
        <v>1585.68</v>
      </c>
      <c r="E25" s="73">
        <v>1183.75</v>
      </c>
      <c r="F25" s="76">
        <f>(D25-E25)/E25</f>
        <v>0.33953959873284062</v>
      </c>
      <c r="G25" s="73">
        <v>283</v>
      </c>
      <c r="H25" s="72">
        <v>19</v>
      </c>
      <c r="I25" s="72">
        <f t="shared" ref="I25:I34" si="1">G25/H25</f>
        <v>14.894736842105264</v>
      </c>
      <c r="J25" s="72">
        <v>3</v>
      </c>
      <c r="K25" s="72">
        <v>5</v>
      </c>
      <c r="L25" s="73">
        <v>23615</v>
      </c>
      <c r="M25" s="73">
        <v>4118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69">
        <v>10</v>
      </c>
      <c r="C26" s="74" t="s">
        <v>550</v>
      </c>
      <c r="D26" s="73">
        <v>1345.28</v>
      </c>
      <c r="E26" s="72">
        <v>2139.9299999999998</v>
      </c>
      <c r="F26" s="76">
        <f>(D26-E26)/E26</f>
        <v>-0.37134392246475351</v>
      </c>
      <c r="G26" s="73">
        <v>374</v>
      </c>
      <c r="H26" s="72">
        <v>53</v>
      </c>
      <c r="I26" s="72">
        <f t="shared" si="1"/>
        <v>7.0566037735849054</v>
      </c>
      <c r="J26" s="72">
        <v>9</v>
      </c>
      <c r="K26" s="72">
        <v>2</v>
      </c>
      <c r="L26" s="73">
        <v>3485.2</v>
      </c>
      <c r="M26" s="73">
        <v>853</v>
      </c>
      <c r="N26" s="71">
        <v>44365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66"/>
      <c r="Y26" s="80"/>
      <c r="Z26" s="81"/>
    </row>
    <row r="27" spans="1:26" ht="25.35" customHeight="1">
      <c r="A27" s="69">
        <v>13</v>
      </c>
      <c r="B27" s="69">
        <v>9</v>
      </c>
      <c r="C27" s="74" t="s">
        <v>520</v>
      </c>
      <c r="D27" s="73">
        <v>1275.8399999999999</v>
      </c>
      <c r="E27" s="73">
        <v>3379.79</v>
      </c>
      <c r="F27" s="76">
        <f>(D27-E27)/E27</f>
        <v>-0.62250909080149941</v>
      </c>
      <c r="G27" s="73">
        <v>272</v>
      </c>
      <c r="H27" s="72">
        <v>32</v>
      </c>
      <c r="I27" s="72">
        <f t="shared" si="1"/>
        <v>8.5</v>
      </c>
      <c r="J27" s="72">
        <v>4</v>
      </c>
      <c r="K27" s="72">
        <v>6</v>
      </c>
      <c r="L27" s="73">
        <v>53299</v>
      </c>
      <c r="M27" s="73">
        <v>11524</v>
      </c>
      <c r="N27" s="71">
        <v>44337</v>
      </c>
      <c r="O27" s="70" t="s">
        <v>43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75" t="s">
        <v>36</v>
      </c>
      <c r="C28" s="30" t="s">
        <v>448</v>
      </c>
      <c r="D28" s="73">
        <v>711</v>
      </c>
      <c r="E28" s="72" t="s">
        <v>36</v>
      </c>
      <c r="F28" s="72" t="s">
        <v>36</v>
      </c>
      <c r="G28" s="73">
        <v>134</v>
      </c>
      <c r="H28" s="72">
        <v>13</v>
      </c>
      <c r="I28" s="72">
        <f t="shared" si="1"/>
        <v>10.307692307692308</v>
      </c>
      <c r="J28" s="72">
        <v>3</v>
      </c>
      <c r="K28" s="72">
        <v>9</v>
      </c>
      <c r="L28" s="73">
        <v>28176.92</v>
      </c>
      <c r="M28" s="73">
        <v>4973</v>
      </c>
      <c r="N28" s="71">
        <v>44316</v>
      </c>
      <c r="O28" s="70" t="s">
        <v>80</v>
      </c>
      <c r="P28" s="67"/>
      <c r="Q28" s="79"/>
      <c r="R28" s="79"/>
      <c r="S28" s="79"/>
      <c r="T28" s="79"/>
      <c r="U28" s="79"/>
      <c r="V28" s="80"/>
      <c r="W28" s="81"/>
      <c r="X28" s="81"/>
      <c r="Y28" s="80"/>
      <c r="Z28" s="66"/>
    </row>
    <row r="29" spans="1:26" ht="25.35" customHeight="1">
      <c r="A29" s="69">
        <v>15</v>
      </c>
      <c r="B29" s="69">
        <v>16</v>
      </c>
      <c r="C29" s="74" t="s">
        <v>551</v>
      </c>
      <c r="D29" s="73">
        <v>524.39</v>
      </c>
      <c r="E29" s="73">
        <v>435.38</v>
      </c>
      <c r="F29" s="76">
        <f>(D29-E29)/E29</f>
        <v>0.20444209655932746</v>
      </c>
      <c r="G29" s="73">
        <v>80</v>
      </c>
      <c r="H29" s="72">
        <v>6</v>
      </c>
      <c r="I29" s="72">
        <f t="shared" si="1"/>
        <v>13.333333333333334</v>
      </c>
      <c r="J29" s="72">
        <v>1</v>
      </c>
      <c r="K29" s="72">
        <v>5</v>
      </c>
      <c r="L29" s="73">
        <v>9101.48</v>
      </c>
      <c r="M29" s="73">
        <v>1556</v>
      </c>
      <c r="N29" s="71">
        <v>44344</v>
      </c>
      <c r="O29" s="70" t="s">
        <v>41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75" t="s">
        <v>36</v>
      </c>
      <c r="C30" s="29" t="s">
        <v>497</v>
      </c>
      <c r="D30" s="73">
        <v>296</v>
      </c>
      <c r="E30" s="72" t="s">
        <v>36</v>
      </c>
      <c r="F30" s="72" t="s">
        <v>36</v>
      </c>
      <c r="G30" s="73">
        <v>168</v>
      </c>
      <c r="H30" s="72">
        <v>13</v>
      </c>
      <c r="I30" s="72">
        <f t="shared" si="1"/>
        <v>12.923076923076923</v>
      </c>
      <c r="J30" s="72">
        <v>3</v>
      </c>
      <c r="K30" s="72" t="s">
        <v>36</v>
      </c>
      <c r="L30" s="73">
        <v>54505</v>
      </c>
      <c r="M30" s="73">
        <v>12677</v>
      </c>
      <c r="N30" s="71">
        <v>43861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66"/>
      <c r="Y30" s="79"/>
      <c r="Z30" s="81"/>
    </row>
    <row r="31" spans="1:26" ht="25.35" customHeight="1">
      <c r="A31" s="69">
        <v>17</v>
      </c>
      <c r="B31" s="69">
        <v>22</v>
      </c>
      <c r="C31" s="77" t="s">
        <v>216</v>
      </c>
      <c r="D31" s="73">
        <v>233</v>
      </c>
      <c r="E31" s="73">
        <v>258</v>
      </c>
      <c r="F31" s="76">
        <f>(D31-E31)/E31</f>
        <v>-9.6899224806201556E-2</v>
      </c>
      <c r="G31" s="73">
        <v>46</v>
      </c>
      <c r="H31" s="72">
        <v>4</v>
      </c>
      <c r="I31" s="72">
        <f t="shared" si="1"/>
        <v>11.5</v>
      </c>
      <c r="J31" s="72">
        <v>2</v>
      </c>
      <c r="K31" s="72">
        <v>8</v>
      </c>
      <c r="L31" s="73">
        <v>23100</v>
      </c>
      <c r="M31" s="73">
        <v>4059</v>
      </c>
      <c r="N31" s="71">
        <v>44323</v>
      </c>
      <c r="O31" s="70" t="s">
        <v>43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4.75" customHeight="1">
      <c r="A32" s="69">
        <v>18</v>
      </c>
      <c r="B32" s="69">
        <v>24</v>
      </c>
      <c r="C32" s="74" t="s">
        <v>477</v>
      </c>
      <c r="D32" s="73">
        <v>201.49</v>
      </c>
      <c r="E32" s="73">
        <v>155.5</v>
      </c>
      <c r="F32" s="76">
        <f>(D32-E32)/E32</f>
        <v>0.29575562700964636</v>
      </c>
      <c r="G32" s="73">
        <v>51</v>
      </c>
      <c r="H32" s="28">
        <v>5</v>
      </c>
      <c r="I32" s="72">
        <f t="shared" si="1"/>
        <v>10.199999999999999</v>
      </c>
      <c r="J32" s="72">
        <v>1</v>
      </c>
      <c r="K32" s="72">
        <v>9</v>
      </c>
      <c r="L32" s="73">
        <v>44191</v>
      </c>
      <c r="M32" s="73">
        <v>9193</v>
      </c>
      <c r="N32" s="71">
        <v>44316</v>
      </c>
      <c r="O32" s="70" t="s">
        <v>43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5.35" customHeight="1">
      <c r="A33" s="69">
        <v>19</v>
      </c>
      <c r="B33" s="69">
        <v>13</v>
      </c>
      <c r="C33" s="74" t="s">
        <v>330</v>
      </c>
      <c r="D33" s="73">
        <v>178.7</v>
      </c>
      <c r="E33" s="73">
        <v>781.05</v>
      </c>
      <c r="F33" s="76">
        <f>(D33-E33)/E33</f>
        <v>-0.77120542858971886</v>
      </c>
      <c r="G33" s="73">
        <v>35</v>
      </c>
      <c r="H33" s="72">
        <v>8</v>
      </c>
      <c r="I33" s="72">
        <f t="shared" si="1"/>
        <v>4.375</v>
      </c>
      <c r="J33" s="72">
        <v>1</v>
      </c>
      <c r="K33" s="72">
        <v>8</v>
      </c>
      <c r="L33" s="73">
        <v>53391.839999999997</v>
      </c>
      <c r="M33" s="73">
        <v>11042</v>
      </c>
      <c r="N33" s="71">
        <v>44323</v>
      </c>
      <c r="O33" s="70" t="s">
        <v>56</v>
      </c>
      <c r="P33" s="67"/>
      <c r="Q33" s="79"/>
      <c r="R33" s="79"/>
      <c r="S33" s="79"/>
      <c r="T33" s="79"/>
      <c r="U33" s="79"/>
      <c r="V33" s="80"/>
      <c r="W33" s="81"/>
      <c r="X33" s="80"/>
      <c r="Y33" s="66"/>
      <c r="Z33" s="81"/>
    </row>
    <row r="34" spans="1:26" ht="25.35" customHeight="1">
      <c r="A34" s="69">
        <v>20</v>
      </c>
      <c r="B34" s="75" t="s">
        <v>36</v>
      </c>
      <c r="C34" s="77" t="s">
        <v>552</v>
      </c>
      <c r="D34" s="73">
        <v>174</v>
      </c>
      <c r="E34" s="72" t="s">
        <v>36</v>
      </c>
      <c r="F34" s="72" t="s">
        <v>36</v>
      </c>
      <c r="G34" s="73">
        <v>35</v>
      </c>
      <c r="H34" s="72">
        <v>4</v>
      </c>
      <c r="I34" s="72">
        <f t="shared" si="1"/>
        <v>8.75</v>
      </c>
      <c r="J34" s="72">
        <v>2</v>
      </c>
      <c r="K34" s="72" t="s">
        <v>36</v>
      </c>
      <c r="L34" s="73">
        <v>15085</v>
      </c>
      <c r="M34" s="73">
        <v>2417</v>
      </c>
      <c r="N34" s="71">
        <v>44323</v>
      </c>
      <c r="O34" s="70" t="s">
        <v>84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>SUM(D23:D34)</f>
        <v>153735.30000000002</v>
      </c>
      <c r="E35" s="68">
        <f>SUM(E23:E34)</f>
        <v>80629.430000000008</v>
      </c>
      <c r="F35" s="22">
        <f>(D35-E35)/E35</f>
        <v>0.90668965413745328</v>
      </c>
      <c r="G35" s="68">
        <f>SUM(G23:G34)</f>
        <v>27219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2">
        <v>20</v>
      </c>
      <c r="C37" s="30" t="s">
        <v>305</v>
      </c>
      <c r="D37" s="73">
        <v>154</v>
      </c>
      <c r="E37" s="73">
        <v>297.60000000000002</v>
      </c>
      <c r="F37" s="76">
        <f>(D37-E37)/E37</f>
        <v>-0.48252688172043012</v>
      </c>
      <c r="G37" s="73">
        <v>54</v>
      </c>
      <c r="H37" s="72" t="s">
        <v>36</v>
      </c>
      <c r="I37" s="72" t="s">
        <v>36</v>
      </c>
      <c r="J37" s="72">
        <v>1</v>
      </c>
      <c r="K37" s="72">
        <v>7</v>
      </c>
      <c r="L37" s="73">
        <v>4389.92</v>
      </c>
      <c r="M37" s="73">
        <v>876</v>
      </c>
      <c r="N37" s="71">
        <v>44330</v>
      </c>
      <c r="O37" s="70" t="s">
        <v>82</v>
      </c>
      <c r="P37" s="67"/>
      <c r="Q37" s="79"/>
      <c r="R37" s="79"/>
      <c r="S37" s="79"/>
      <c r="T37" s="79"/>
      <c r="U37" s="79"/>
      <c r="V37" s="80"/>
      <c r="W37" s="81"/>
      <c r="X37" s="80"/>
      <c r="Y37" s="66"/>
      <c r="Z37" s="23"/>
    </row>
    <row r="38" spans="1:26" ht="25.35" customHeight="1">
      <c r="A38" s="69">
        <v>22</v>
      </c>
      <c r="B38" s="75" t="s">
        <v>36</v>
      </c>
      <c r="C38" s="29" t="s">
        <v>553</v>
      </c>
      <c r="D38" s="73">
        <v>138</v>
      </c>
      <c r="E38" s="72" t="s">
        <v>36</v>
      </c>
      <c r="F38" s="72" t="s">
        <v>36</v>
      </c>
      <c r="G38" s="73">
        <v>69</v>
      </c>
      <c r="H38" s="28">
        <v>8</v>
      </c>
      <c r="I38" s="72">
        <f t="shared" ref="I38:I46" si="2">G38/H38</f>
        <v>8.625</v>
      </c>
      <c r="J38" s="72">
        <v>2</v>
      </c>
      <c r="K38" s="72" t="s">
        <v>36</v>
      </c>
      <c r="L38" s="73">
        <v>334177.03000000003</v>
      </c>
      <c r="M38" s="73">
        <v>71371</v>
      </c>
      <c r="N38" s="71">
        <v>43700</v>
      </c>
      <c r="O38" s="70" t="s">
        <v>142</v>
      </c>
      <c r="P38" s="67"/>
      <c r="Q38" s="79"/>
      <c r="R38" s="79"/>
      <c r="S38" s="79"/>
      <c r="T38" s="79"/>
      <c r="U38" s="79"/>
      <c r="V38" s="80"/>
      <c r="W38" s="81"/>
      <c r="X38" s="81"/>
      <c r="Y38" s="80"/>
      <c r="Z38" s="66"/>
    </row>
    <row r="39" spans="1:26" ht="25.35" customHeight="1">
      <c r="A39" s="69">
        <v>23</v>
      </c>
      <c r="B39" s="75" t="s">
        <v>36</v>
      </c>
      <c r="C39" s="29" t="s">
        <v>554</v>
      </c>
      <c r="D39" s="73">
        <v>121</v>
      </c>
      <c r="E39" s="72" t="s">
        <v>36</v>
      </c>
      <c r="F39" s="72" t="s">
        <v>36</v>
      </c>
      <c r="G39" s="73">
        <v>25</v>
      </c>
      <c r="H39" s="72">
        <v>1</v>
      </c>
      <c r="I39" s="72">
        <f t="shared" si="2"/>
        <v>25</v>
      </c>
      <c r="J39" s="72">
        <v>1</v>
      </c>
      <c r="K39" s="72">
        <v>3</v>
      </c>
      <c r="L39" s="73">
        <v>2171.1999999999998</v>
      </c>
      <c r="M39" s="73">
        <v>1001</v>
      </c>
      <c r="N39" s="71">
        <v>44358</v>
      </c>
      <c r="O39" s="70" t="s">
        <v>80</v>
      </c>
      <c r="P39" s="67"/>
      <c r="Q39" s="65"/>
      <c r="R39" s="59"/>
      <c r="S39" s="65"/>
      <c r="T39" s="67"/>
      <c r="U39" s="66"/>
      <c r="V39" s="66"/>
      <c r="W39" s="67"/>
      <c r="X39" s="66"/>
      <c r="Y39" s="66"/>
      <c r="Z39" s="66"/>
    </row>
    <row r="40" spans="1:26" ht="25.35" customHeight="1">
      <c r="A40" s="69">
        <v>24</v>
      </c>
      <c r="B40" s="75" t="s">
        <v>36</v>
      </c>
      <c r="C40" s="74" t="s">
        <v>534</v>
      </c>
      <c r="D40" s="73">
        <v>104</v>
      </c>
      <c r="E40" s="72" t="s">
        <v>36</v>
      </c>
      <c r="F40" s="72" t="s">
        <v>36</v>
      </c>
      <c r="G40" s="73">
        <v>17</v>
      </c>
      <c r="H40" s="28">
        <v>3</v>
      </c>
      <c r="I40" s="72">
        <f t="shared" si="2"/>
        <v>5.666666666666667</v>
      </c>
      <c r="J40" s="72">
        <v>1</v>
      </c>
      <c r="K40" s="72" t="s">
        <v>36</v>
      </c>
      <c r="L40" s="73">
        <v>6294.62</v>
      </c>
      <c r="M40" s="73">
        <v>1197</v>
      </c>
      <c r="N40" s="71">
        <v>44134</v>
      </c>
      <c r="O40" s="70" t="s">
        <v>80</v>
      </c>
      <c r="P40" s="67"/>
      <c r="Q40" s="79"/>
      <c r="R40" s="79"/>
      <c r="S40" s="79"/>
      <c r="T40" s="79"/>
      <c r="U40" s="79"/>
      <c r="V40" s="80"/>
      <c r="W40" s="81"/>
      <c r="X40" s="81"/>
      <c r="Y40" s="80"/>
      <c r="Z40" s="66"/>
    </row>
    <row r="41" spans="1:26" ht="25.35" customHeight="1">
      <c r="A41" s="69">
        <v>25</v>
      </c>
      <c r="B41" s="69">
        <v>19</v>
      </c>
      <c r="C41" s="30" t="s">
        <v>458</v>
      </c>
      <c r="D41" s="73">
        <v>62</v>
      </c>
      <c r="E41" s="73">
        <v>320.60000000000002</v>
      </c>
      <c r="F41" s="76">
        <f>(D41-E41)/E41</f>
        <v>-0.80661260137242674</v>
      </c>
      <c r="G41" s="73">
        <v>14</v>
      </c>
      <c r="H41" s="72">
        <v>2</v>
      </c>
      <c r="I41" s="72">
        <f t="shared" si="2"/>
        <v>7</v>
      </c>
      <c r="J41" s="72">
        <v>1</v>
      </c>
      <c r="K41" s="72">
        <v>9</v>
      </c>
      <c r="L41" s="73">
        <v>23160.42</v>
      </c>
      <c r="M41" s="73">
        <v>4194</v>
      </c>
      <c r="N41" s="71">
        <v>44316</v>
      </c>
      <c r="O41" s="70" t="s">
        <v>50</v>
      </c>
      <c r="P41" s="67"/>
      <c r="Q41" s="79"/>
      <c r="R41" s="79"/>
      <c r="S41" s="79"/>
      <c r="T41" s="79"/>
      <c r="U41" s="79"/>
      <c r="V41" s="80"/>
      <c r="W41" s="66"/>
      <c r="X41" s="81"/>
      <c r="Y41" s="81"/>
      <c r="Z41" s="80"/>
    </row>
    <row r="42" spans="1:26" ht="25.35" customHeight="1">
      <c r="A42" s="69">
        <v>26</v>
      </c>
      <c r="B42" s="69">
        <v>14</v>
      </c>
      <c r="C42" s="74" t="s">
        <v>535</v>
      </c>
      <c r="D42" s="73">
        <v>47</v>
      </c>
      <c r="E42" s="72">
        <v>531.6</v>
      </c>
      <c r="F42" s="76">
        <f>(D42-E42)/E42</f>
        <v>-0.91158765989465762</v>
      </c>
      <c r="G42" s="73">
        <v>10</v>
      </c>
      <c r="H42" s="72">
        <v>2</v>
      </c>
      <c r="I42" s="72">
        <f t="shared" si="2"/>
        <v>5</v>
      </c>
      <c r="J42" s="72">
        <v>2</v>
      </c>
      <c r="K42" s="72">
        <v>3</v>
      </c>
      <c r="L42" s="73">
        <v>5783.58</v>
      </c>
      <c r="M42" s="73">
        <v>1012</v>
      </c>
      <c r="N42" s="71">
        <v>44358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66"/>
      <c r="Y42" s="81"/>
      <c r="Z42" s="81"/>
    </row>
    <row r="43" spans="1:26" ht="25.35" customHeight="1">
      <c r="A43" s="69">
        <v>27</v>
      </c>
      <c r="B43" s="69">
        <v>21</v>
      </c>
      <c r="C43" s="74" t="s">
        <v>555</v>
      </c>
      <c r="D43" s="73">
        <v>35</v>
      </c>
      <c r="E43" s="73">
        <v>274.33999999999997</v>
      </c>
      <c r="F43" s="76">
        <f>(D43-E43)/E43</f>
        <v>-0.8724210833272581</v>
      </c>
      <c r="G43" s="73">
        <v>5</v>
      </c>
      <c r="H43" s="72">
        <v>2</v>
      </c>
      <c r="I43" s="72">
        <f t="shared" si="2"/>
        <v>2.5</v>
      </c>
      <c r="J43" s="72">
        <v>1</v>
      </c>
      <c r="K43" s="72">
        <v>5</v>
      </c>
      <c r="L43" s="73">
        <v>4162.3900000000003</v>
      </c>
      <c r="M43" s="73">
        <v>822</v>
      </c>
      <c r="N43" s="71">
        <v>44344</v>
      </c>
      <c r="O43" s="70" t="s">
        <v>556</v>
      </c>
      <c r="P43" s="67"/>
      <c r="Q43" s="79"/>
      <c r="R43" s="79"/>
      <c r="S43" s="79"/>
      <c r="T43" s="79"/>
      <c r="U43" s="79"/>
      <c r="V43" s="80"/>
      <c r="W43" s="81"/>
      <c r="X43" s="66"/>
      <c r="Y43" s="81"/>
      <c r="Z43" s="80"/>
    </row>
    <row r="44" spans="1:26" ht="25.35" customHeight="1">
      <c r="A44" s="69">
        <v>28</v>
      </c>
      <c r="B44" s="69">
        <v>29</v>
      </c>
      <c r="C44" s="74" t="s">
        <v>557</v>
      </c>
      <c r="D44" s="73">
        <v>30</v>
      </c>
      <c r="E44" s="72">
        <v>18</v>
      </c>
      <c r="F44" s="76">
        <f>(D44-E44)/E44</f>
        <v>0.66666666666666663</v>
      </c>
      <c r="G44" s="73">
        <v>6</v>
      </c>
      <c r="H44" s="72">
        <v>2</v>
      </c>
      <c r="I44" s="72">
        <f t="shared" si="2"/>
        <v>3</v>
      </c>
      <c r="J44" s="72">
        <v>1</v>
      </c>
      <c r="K44" s="72" t="s">
        <v>36</v>
      </c>
      <c r="L44" s="73">
        <v>7331.81</v>
      </c>
      <c r="M44" s="73">
        <v>1239</v>
      </c>
      <c r="N44" s="71">
        <v>44337</v>
      </c>
      <c r="O44" s="70" t="s">
        <v>41</v>
      </c>
      <c r="P44" s="67"/>
      <c r="Q44" s="79"/>
      <c r="R44" s="79"/>
      <c r="S44" s="79"/>
      <c r="T44" s="79"/>
      <c r="U44" s="79"/>
      <c r="V44" s="80"/>
      <c r="W44" s="81"/>
      <c r="X44" s="66"/>
      <c r="Y44" s="81"/>
      <c r="Z44" s="80"/>
    </row>
    <row r="45" spans="1:26" ht="25.35" customHeight="1">
      <c r="A45" s="69">
        <v>29</v>
      </c>
      <c r="B45" s="75" t="s">
        <v>36</v>
      </c>
      <c r="C45" s="29" t="s">
        <v>536</v>
      </c>
      <c r="D45" s="73">
        <v>28</v>
      </c>
      <c r="E45" s="72" t="s">
        <v>36</v>
      </c>
      <c r="F45" s="72" t="s">
        <v>36</v>
      </c>
      <c r="G45" s="73">
        <v>5</v>
      </c>
      <c r="H45" s="72">
        <v>1</v>
      </c>
      <c r="I45" s="72">
        <f t="shared" si="2"/>
        <v>5</v>
      </c>
      <c r="J45" s="72">
        <v>1</v>
      </c>
      <c r="K45" s="72" t="s">
        <v>36</v>
      </c>
      <c r="L45" s="73">
        <v>5023.68</v>
      </c>
      <c r="M45" s="73">
        <v>802</v>
      </c>
      <c r="N45" s="71">
        <v>44337</v>
      </c>
      <c r="O45" s="70" t="s">
        <v>50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75" t="s">
        <v>36</v>
      </c>
      <c r="C46" s="74" t="s">
        <v>481</v>
      </c>
      <c r="D46" s="73">
        <v>28</v>
      </c>
      <c r="E46" s="72" t="s">
        <v>36</v>
      </c>
      <c r="F46" s="72" t="s">
        <v>36</v>
      </c>
      <c r="G46" s="73">
        <v>15</v>
      </c>
      <c r="H46" s="72">
        <v>3</v>
      </c>
      <c r="I46" s="72">
        <f t="shared" si="2"/>
        <v>5</v>
      </c>
      <c r="J46" s="72">
        <v>1</v>
      </c>
      <c r="K46" s="72" t="s">
        <v>36</v>
      </c>
      <c r="L46" s="73">
        <v>817076</v>
      </c>
      <c r="M46" s="73">
        <v>154624</v>
      </c>
      <c r="N46" s="71">
        <v>43665</v>
      </c>
      <c r="O46" s="58" t="s">
        <v>43</v>
      </c>
      <c r="P46" s="67"/>
      <c r="Q46" s="79"/>
      <c r="R46" s="79"/>
      <c r="S46" s="79"/>
      <c r="T46" s="79"/>
      <c r="U46" s="79"/>
      <c r="V46" s="80"/>
      <c r="W46" s="80"/>
      <c r="X46" s="81"/>
      <c r="Y46" s="81"/>
      <c r="Z46" s="66"/>
    </row>
    <row r="47" spans="1:26" ht="25.35" customHeight="1">
      <c r="A47" s="45"/>
      <c r="B47" s="45"/>
      <c r="C47" s="56" t="s">
        <v>90</v>
      </c>
      <c r="D47" s="68">
        <f>SUM(D35:D46)</f>
        <v>154482.30000000002</v>
      </c>
      <c r="E47" s="68">
        <f>SUM(E35:E46)</f>
        <v>82071.570000000022</v>
      </c>
      <c r="F47" s="22">
        <f>(D47-E47)/E47</f>
        <v>0.88228761799000532</v>
      </c>
      <c r="G47" s="68">
        <f>SUM(G35:G46)</f>
        <v>27439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2">
        <v>31</v>
      </c>
      <c r="C49" s="74" t="s">
        <v>459</v>
      </c>
      <c r="D49" s="73">
        <v>14</v>
      </c>
      <c r="E49" s="72">
        <v>7</v>
      </c>
      <c r="F49" s="76">
        <f>(D49-E49)/E49</f>
        <v>1</v>
      </c>
      <c r="G49" s="73">
        <v>5</v>
      </c>
      <c r="H49" s="28">
        <v>1</v>
      </c>
      <c r="I49" s="72">
        <f>G49/H49</f>
        <v>5</v>
      </c>
      <c r="J49" s="72">
        <v>1</v>
      </c>
      <c r="K49" s="72" t="s">
        <v>36</v>
      </c>
      <c r="L49" s="73">
        <v>49207</v>
      </c>
      <c r="M49" s="73">
        <v>9176</v>
      </c>
      <c r="N49" s="71">
        <v>43805</v>
      </c>
      <c r="O49" s="70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72" t="s">
        <v>36</v>
      </c>
      <c r="C50" s="60" t="s">
        <v>558</v>
      </c>
      <c r="D50" s="73">
        <v>12</v>
      </c>
      <c r="E50" s="72" t="s">
        <v>36</v>
      </c>
      <c r="F50" s="72" t="s">
        <v>36</v>
      </c>
      <c r="G50" s="73">
        <v>6</v>
      </c>
      <c r="H50" s="28">
        <v>6</v>
      </c>
      <c r="I50" s="72">
        <f>G50/H50</f>
        <v>1</v>
      </c>
      <c r="J50" s="72">
        <v>2</v>
      </c>
      <c r="K50" s="72" t="s">
        <v>36</v>
      </c>
      <c r="L50" s="73">
        <v>44013.68</v>
      </c>
      <c r="M50" s="73">
        <v>10380</v>
      </c>
      <c r="N50" s="71">
        <v>43763</v>
      </c>
      <c r="O50" s="58" t="s">
        <v>41</v>
      </c>
      <c r="P50" s="67"/>
      <c r="Q50" s="65"/>
      <c r="R50" s="59"/>
      <c r="S50" s="65"/>
      <c r="T50" s="67"/>
      <c r="U50" s="66"/>
      <c r="V50" s="66"/>
      <c r="W50" s="67"/>
      <c r="X50" s="66"/>
      <c r="Y50" s="66"/>
      <c r="Z50" s="66"/>
    </row>
    <row r="51" spans="1:26" ht="25.35" customHeight="1">
      <c r="A51" s="45"/>
      <c r="B51" s="45"/>
      <c r="C51" s="56" t="s">
        <v>94</v>
      </c>
      <c r="D51" s="68">
        <f>SUM(D46:D50)</f>
        <v>154536.30000000002</v>
      </c>
      <c r="E51" s="68">
        <f>SUM(E46:E50)</f>
        <v>82078.570000000022</v>
      </c>
      <c r="F51" s="78">
        <f>(D51-E51)/E51</f>
        <v>0.88278499491401929</v>
      </c>
      <c r="G51" s="68">
        <f>SUM(G46:G50)</f>
        <v>27465</v>
      </c>
      <c r="H51" s="68"/>
      <c r="I51" s="47"/>
      <c r="J51" s="46"/>
      <c r="K51" s="48"/>
      <c r="L51" s="49"/>
      <c r="M51" s="53"/>
      <c r="N51" s="50"/>
      <c r="O51" s="5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23.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7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67" spans="16:18">
      <c r="P67" s="65"/>
      <c r="Q67" s="65"/>
      <c r="R67" s="67"/>
    </row>
    <row r="70" spans="16:18">
      <c r="P70" s="67"/>
      <c r="Q70" s="65"/>
      <c r="R70" s="65"/>
    </row>
    <row r="74" spans="16:18" ht="12" customHeight="1">
      <c r="P74" s="65"/>
      <c r="Q74" s="65"/>
      <c r="R74" s="65"/>
    </row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1.44140625" style="8" customWidth="1"/>
    <col min="25" max="25" width="12" style="8" bestFit="1" customWidth="1"/>
    <col min="26" max="26" width="14.88671875" style="8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559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560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547</v>
      </c>
      <c r="E6" s="36" t="s">
        <v>561</v>
      </c>
      <c r="F6" s="108"/>
      <c r="G6" s="36" t="s">
        <v>547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548</v>
      </c>
      <c r="E10" s="90" t="s">
        <v>562</v>
      </c>
      <c r="F10" s="108"/>
      <c r="G10" s="90" t="s">
        <v>548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5"/>
      <c r="Y12" s="2"/>
      <c r="Z12" s="4"/>
    </row>
    <row r="13" spans="1:26" ht="25.35" customHeight="1">
      <c r="A13" s="69">
        <v>1</v>
      </c>
      <c r="B13" s="69" t="s">
        <v>34</v>
      </c>
      <c r="C13" s="74" t="s">
        <v>519</v>
      </c>
      <c r="D13" s="73">
        <v>15830</v>
      </c>
      <c r="E13" s="72" t="s">
        <v>36</v>
      </c>
      <c r="F13" s="72" t="s">
        <v>36</v>
      </c>
      <c r="G13" s="73">
        <v>2730</v>
      </c>
      <c r="H13" s="72" t="s">
        <v>36</v>
      </c>
      <c r="I13" s="72" t="s">
        <v>36</v>
      </c>
      <c r="J13" s="72">
        <v>14</v>
      </c>
      <c r="K13" s="72">
        <v>1</v>
      </c>
      <c r="L13" s="73">
        <v>16484</v>
      </c>
      <c r="M13" s="73">
        <v>2838</v>
      </c>
      <c r="N13" s="71">
        <v>44365</v>
      </c>
      <c r="O13" s="70" t="s">
        <v>47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>
        <v>2</v>
      </c>
      <c r="C14" s="74" t="s">
        <v>541</v>
      </c>
      <c r="D14" s="73">
        <v>13043.49</v>
      </c>
      <c r="E14" s="72">
        <v>28861.62</v>
      </c>
      <c r="F14" s="76">
        <f>(D14-E14)/E14</f>
        <v>-0.5480679878676249</v>
      </c>
      <c r="G14" s="73">
        <v>2843</v>
      </c>
      <c r="H14" s="72">
        <v>241</v>
      </c>
      <c r="I14" s="72">
        <f t="shared" ref="I14:I22" si="0">G14/H14</f>
        <v>11.796680497925312</v>
      </c>
      <c r="J14" s="72">
        <v>14</v>
      </c>
      <c r="K14" s="72">
        <v>2</v>
      </c>
      <c r="L14" s="73">
        <v>43093.75</v>
      </c>
      <c r="M14" s="73">
        <v>9456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83">
        <v>4</v>
      </c>
      <c r="C15" s="74" t="s">
        <v>393</v>
      </c>
      <c r="D15" s="73">
        <v>11291.51</v>
      </c>
      <c r="E15" s="73">
        <v>17519.25</v>
      </c>
      <c r="F15" s="76">
        <f>(D15-E15)/E15</f>
        <v>-0.35547982933059347</v>
      </c>
      <c r="G15" s="73">
        <v>2165</v>
      </c>
      <c r="H15" s="72">
        <v>165</v>
      </c>
      <c r="I15" s="72">
        <f t="shared" si="0"/>
        <v>13.121212121212121</v>
      </c>
      <c r="J15" s="72">
        <v>9</v>
      </c>
      <c r="K15" s="72">
        <v>4</v>
      </c>
      <c r="L15" s="73">
        <v>89815</v>
      </c>
      <c r="M15" s="73">
        <v>14230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83">
        <v>1</v>
      </c>
      <c r="C16" s="74" t="s">
        <v>487</v>
      </c>
      <c r="D16" s="73">
        <v>10991.35</v>
      </c>
      <c r="E16" s="72">
        <v>29663.89</v>
      </c>
      <c r="F16" s="76">
        <f>(D16-E16)/E16</f>
        <v>-0.62947037627229607</v>
      </c>
      <c r="G16" s="73">
        <v>1955</v>
      </c>
      <c r="H16" s="72">
        <v>149</v>
      </c>
      <c r="I16" s="72">
        <f t="shared" si="0"/>
        <v>13.120805369127517</v>
      </c>
      <c r="J16" s="72">
        <v>10</v>
      </c>
      <c r="K16" s="72">
        <v>3</v>
      </c>
      <c r="L16" s="73">
        <v>79172.240000000005</v>
      </c>
      <c r="M16" s="73">
        <v>12822</v>
      </c>
      <c r="N16" s="71">
        <v>44351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83">
        <v>3</v>
      </c>
      <c r="C17" s="74" t="s">
        <v>331</v>
      </c>
      <c r="D17" s="73">
        <v>10333.92</v>
      </c>
      <c r="E17" s="72">
        <v>19118.02</v>
      </c>
      <c r="F17" s="76">
        <f>(D17-E17)/E17</f>
        <v>-0.45946703685841944</v>
      </c>
      <c r="G17" s="73">
        <v>2401</v>
      </c>
      <c r="H17" s="72">
        <v>194</v>
      </c>
      <c r="I17" s="72">
        <f t="shared" si="0"/>
        <v>12.376288659793815</v>
      </c>
      <c r="J17" s="72">
        <v>13</v>
      </c>
      <c r="K17" s="72">
        <v>3</v>
      </c>
      <c r="L17" s="73">
        <v>47208</v>
      </c>
      <c r="M17" s="73">
        <v>10832</v>
      </c>
      <c r="N17" s="71">
        <v>44351</v>
      </c>
      <c r="O17" s="70" t="s">
        <v>37</v>
      </c>
      <c r="P17" s="67"/>
      <c r="Q17" s="79"/>
      <c r="R17" s="79"/>
      <c r="S17" s="79"/>
      <c r="T17" s="79"/>
      <c r="U17" s="81"/>
      <c r="V17" s="80"/>
      <c r="W17" s="80"/>
      <c r="X17" s="81"/>
      <c r="Y17" s="66"/>
      <c r="Z17" s="81"/>
    </row>
    <row r="18" spans="1:26" ht="25.35" customHeight="1">
      <c r="A18" s="69">
        <v>6</v>
      </c>
      <c r="B18" s="85" t="s">
        <v>58</v>
      </c>
      <c r="C18" s="74" t="s">
        <v>486</v>
      </c>
      <c r="D18" s="73">
        <v>8837.0499999999993</v>
      </c>
      <c r="E18" s="72" t="s">
        <v>36</v>
      </c>
      <c r="F18" s="72" t="s">
        <v>36</v>
      </c>
      <c r="G18" s="73">
        <v>1399</v>
      </c>
      <c r="H18" s="28">
        <v>25</v>
      </c>
      <c r="I18" s="72">
        <f t="shared" si="0"/>
        <v>55.96</v>
      </c>
      <c r="J18" s="72">
        <v>10</v>
      </c>
      <c r="K18" s="72">
        <v>0</v>
      </c>
      <c r="L18" s="73">
        <v>8837</v>
      </c>
      <c r="M18" s="73">
        <v>1399</v>
      </c>
      <c r="N18" s="71" t="s">
        <v>563</v>
      </c>
      <c r="O18" s="70" t="s">
        <v>37</v>
      </c>
      <c r="P18" s="67"/>
      <c r="Q18" s="79"/>
      <c r="R18" s="79"/>
      <c r="S18" s="79"/>
      <c r="T18" s="79"/>
      <c r="U18" s="79"/>
      <c r="V18" s="80"/>
      <c r="W18" s="81"/>
      <c r="X18" s="80"/>
      <c r="Y18" s="66"/>
      <c r="Z18" s="81"/>
    </row>
    <row r="19" spans="1:26" ht="25.35" customHeight="1">
      <c r="A19" s="69">
        <v>7</v>
      </c>
      <c r="B19" s="69" t="s">
        <v>34</v>
      </c>
      <c r="C19" s="74" t="s">
        <v>440</v>
      </c>
      <c r="D19" s="73">
        <v>6384.52</v>
      </c>
      <c r="E19" s="72" t="s">
        <v>36</v>
      </c>
      <c r="F19" s="72" t="s">
        <v>36</v>
      </c>
      <c r="G19" s="73">
        <v>1188</v>
      </c>
      <c r="H19" s="72">
        <v>112</v>
      </c>
      <c r="I19" s="72">
        <f t="shared" si="0"/>
        <v>10.607142857142858</v>
      </c>
      <c r="J19" s="72">
        <v>13</v>
      </c>
      <c r="K19" s="72">
        <v>1</v>
      </c>
      <c r="L19" s="73">
        <v>6384.52</v>
      </c>
      <c r="M19" s="73">
        <v>1188</v>
      </c>
      <c r="N19" s="71">
        <v>44365</v>
      </c>
      <c r="O19" s="70" t="s">
        <v>50</v>
      </c>
      <c r="P19" s="67"/>
      <c r="Q19" s="79"/>
      <c r="R19" s="79"/>
      <c r="S19" s="79"/>
      <c r="T19" s="79"/>
      <c r="U19" s="81"/>
      <c r="V19" s="80"/>
      <c r="W19" s="81"/>
      <c r="X19" s="80"/>
      <c r="Y19" s="66"/>
      <c r="Z19" s="81"/>
    </row>
    <row r="20" spans="1:26" ht="25.35" customHeight="1">
      <c r="A20" s="69">
        <v>8</v>
      </c>
      <c r="B20" s="69" t="s">
        <v>34</v>
      </c>
      <c r="C20" s="74" t="s">
        <v>549</v>
      </c>
      <c r="D20" s="73">
        <v>4421.24</v>
      </c>
      <c r="E20" s="72" t="s">
        <v>36</v>
      </c>
      <c r="F20" s="72" t="s">
        <v>36</v>
      </c>
      <c r="G20" s="73">
        <v>841</v>
      </c>
      <c r="H20" s="72">
        <v>152</v>
      </c>
      <c r="I20" s="72">
        <f t="shared" si="0"/>
        <v>5.5328947368421053</v>
      </c>
      <c r="J20" s="72">
        <v>13</v>
      </c>
      <c r="K20" s="72">
        <v>1</v>
      </c>
      <c r="L20" s="73">
        <v>4421.24</v>
      </c>
      <c r="M20" s="73">
        <v>841</v>
      </c>
      <c r="N20" s="71">
        <v>44365</v>
      </c>
      <c r="O20" s="58" t="s">
        <v>41</v>
      </c>
      <c r="P20" s="67"/>
      <c r="Q20" s="79"/>
      <c r="R20" s="79"/>
      <c r="S20" s="79"/>
      <c r="T20" s="79"/>
      <c r="U20" s="79"/>
      <c r="V20" s="80"/>
      <c r="W20" s="81"/>
      <c r="X20" s="80"/>
      <c r="Y20" s="66"/>
      <c r="Z20" s="81"/>
    </row>
    <row r="21" spans="1:26" ht="25.35" customHeight="1">
      <c r="A21" s="69">
        <v>9</v>
      </c>
      <c r="B21" s="83">
        <v>5</v>
      </c>
      <c r="C21" s="74" t="s">
        <v>520</v>
      </c>
      <c r="D21" s="73">
        <v>3379.79</v>
      </c>
      <c r="E21" s="73">
        <v>6523.11</v>
      </c>
      <c r="F21" s="76">
        <f>(D21-E21)/E21</f>
        <v>-0.48187444332534635</v>
      </c>
      <c r="G21" s="73">
        <v>754</v>
      </c>
      <c r="H21" s="72">
        <v>86</v>
      </c>
      <c r="I21" s="72">
        <f t="shared" si="0"/>
        <v>8.7674418604651159</v>
      </c>
      <c r="J21" s="72">
        <v>8</v>
      </c>
      <c r="K21" s="72">
        <v>5</v>
      </c>
      <c r="L21" s="73">
        <v>52023</v>
      </c>
      <c r="M21" s="73">
        <v>11252</v>
      </c>
      <c r="N21" s="71">
        <v>44337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 t="s">
        <v>34</v>
      </c>
      <c r="C22" s="74" t="s">
        <v>550</v>
      </c>
      <c r="D22" s="73">
        <v>2139.9299999999998</v>
      </c>
      <c r="E22" s="72" t="s">
        <v>36</v>
      </c>
      <c r="F22" s="72" t="s">
        <v>36</v>
      </c>
      <c r="G22" s="73">
        <v>479</v>
      </c>
      <c r="H22" s="72">
        <v>88</v>
      </c>
      <c r="I22" s="72">
        <f t="shared" si="0"/>
        <v>5.4431818181818183</v>
      </c>
      <c r="J22" s="72">
        <v>13</v>
      </c>
      <c r="K22" s="72">
        <v>1</v>
      </c>
      <c r="L22" s="73">
        <v>2139.9299999999998</v>
      </c>
      <c r="M22" s="73">
        <v>479</v>
      </c>
      <c r="N22" s="71">
        <v>44365</v>
      </c>
      <c r="O22" s="70" t="s">
        <v>80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86652.799999999988</v>
      </c>
      <c r="E23" s="68">
        <f>SUM(E13:E22)</f>
        <v>101685.89</v>
      </c>
      <c r="F23" s="22">
        <f>(D23-E23)/E23</f>
        <v>-0.14783850542095872</v>
      </c>
      <c r="G23" s="68">
        <f>SUM(G13:G22)</f>
        <v>16755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83">
        <v>6</v>
      </c>
      <c r="C25" s="74" t="s">
        <v>518</v>
      </c>
      <c r="D25" s="73">
        <v>1183.75</v>
      </c>
      <c r="E25" s="73">
        <v>5388.86</v>
      </c>
      <c r="F25" s="76">
        <f>(D25-E25)/E25</f>
        <v>-0.78033387395478815</v>
      </c>
      <c r="G25" s="73">
        <v>190</v>
      </c>
      <c r="H25" s="72">
        <v>23</v>
      </c>
      <c r="I25" s="72">
        <f>G25/H25</f>
        <v>8.2608695652173907</v>
      </c>
      <c r="J25" s="72">
        <v>6</v>
      </c>
      <c r="K25" s="72">
        <v>4</v>
      </c>
      <c r="L25" s="73">
        <v>20462</v>
      </c>
      <c r="M25" s="73">
        <v>3515</v>
      </c>
      <c r="N25" s="71">
        <v>44344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81"/>
      <c r="Y25" s="66"/>
      <c r="Z25" s="81"/>
    </row>
    <row r="26" spans="1:26" ht="25.35" customHeight="1">
      <c r="A26" s="69">
        <v>12</v>
      </c>
      <c r="B26" s="83">
        <v>8</v>
      </c>
      <c r="C26" s="74" t="s">
        <v>564</v>
      </c>
      <c r="D26" s="73">
        <v>1003.37</v>
      </c>
      <c r="E26" s="73">
        <v>2630.9</v>
      </c>
      <c r="F26" s="76">
        <f t="shared" ref="F26:F33" si="1">(D26-E26)/E26</f>
        <v>-0.61862100421908861</v>
      </c>
      <c r="G26" s="73">
        <v>181</v>
      </c>
      <c r="H26" s="72">
        <v>26</v>
      </c>
      <c r="I26" s="72">
        <f>G26/H26</f>
        <v>6.9615384615384617</v>
      </c>
      <c r="J26" s="72">
        <v>5</v>
      </c>
      <c r="K26" s="72">
        <v>6</v>
      </c>
      <c r="L26" s="73">
        <v>51469.73</v>
      </c>
      <c r="M26" s="73">
        <v>8102</v>
      </c>
      <c r="N26" s="71">
        <v>44330</v>
      </c>
      <c r="O26" s="70" t="s">
        <v>41</v>
      </c>
      <c r="P26" s="67"/>
      <c r="Q26" s="79"/>
      <c r="R26" s="79"/>
      <c r="S26" s="79"/>
      <c r="T26" s="79"/>
      <c r="U26" s="79"/>
      <c r="V26" s="80"/>
      <c r="W26" s="80"/>
      <c r="X26" s="81"/>
      <c r="Y26" s="66"/>
      <c r="Z26" s="81"/>
    </row>
    <row r="27" spans="1:26" ht="25.35" customHeight="1">
      <c r="A27" s="69">
        <v>13</v>
      </c>
      <c r="B27" s="83">
        <v>10</v>
      </c>
      <c r="C27" s="29" t="s">
        <v>330</v>
      </c>
      <c r="D27" s="73">
        <v>781.05</v>
      </c>
      <c r="E27" s="73">
        <v>1418.53</v>
      </c>
      <c r="F27" s="76">
        <f t="shared" si="1"/>
        <v>-0.44939479602123328</v>
      </c>
      <c r="G27" s="73">
        <v>160</v>
      </c>
      <c r="H27" s="72">
        <v>26</v>
      </c>
      <c r="I27" s="72">
        <f>G27/H27</f>
        <v>6.1538461538461542</v>
      </c>
      <c r="J27" s="72">
        <v>3</v>
      </c>
      <c r="K27" s="72">
        <v>7</v>
      </c>
      <c r="L27" s="73">
        <v>53213.14</v>
      </c>
      <c r="M27" s="73">
        <v>11007</v>
      </c>
      <c r="N27" s="71">
        <v>44323</v>
      </c>
      <c r="O27" s="70" t="s">
        <v>56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83">
        <v>7</v>
      </c>
      <c r="C28" s="74" t="s">
        <v>535</v>
      </c>
      <c r="D28" s="73">
        <v>531.6</v>
      </c>
      <c r="E28" s="72">
        <v>4935.68</v>
      </c>
      <c r="F28" s="76">
        <f t="shared" si="1"/>
        <v>-0.89229447614107882</v>
      </c>
      <c r="G28" s="73">
        <v>126</v>
      </c>
      <c r="H28" s="72">
        <v>26</v>
      </c>
      <c r="I28" s="72">
        <f>G28/H28</f>
        <v>4.8461538461538458</v>
      </c>
      <c r="J28" s="72">
        <v>9</v>
      </c>
      <c r="K28" s="72">
        <v>2</v>
      </c>
      <c r="L28" s="73">
        <v>5702.58</v>
      </c>
      <c r="M28" s="73">
        <v>994</v>
      </c>
      <c r="N28" s="71">
        <v>44358</v>
      </c>
      <c r="O28" s="70" t="s">
        <v>41</v>
      </c>
      <c r="P28" s="67"/>
      <c r="Q28" s="79"/>
      <c r="R28" s="79"/>
      <c r="S28" s="79"/>
      <c r="T28" s="79"/>
      <c r="U28" s="79"/>
      <c r="V28" s="80"/>
      <c r="W28" s="80"/>
      <c r="X28" s="81"/>
      <c r="Y28" s="66"/>
      <c r="Z28" s="81"/>
    </row>
    <row r="29" spans="1:26" ht="25.35" customHeight="1">
      <c r="A29" s="69">
        <v>15</v>
      </c>
      <c r="B29" s="83">
        <v>11</v>
      </c>
      <c r="C29" s="74" t="s">
        <v>565</v>
      </c>
      <c r="D29" s="73">
        <v>523</v>
      </c>
      <c r="E29" s="73">
        <v>1339</v>
      </c>
      <c r="F29" s="76">
        <f t="shared" si="1"/>
        <v>-0.60941000746825991</v>
      </c>
      <c r="G29" s="73">
        <v>113</v>
      </c>
      <c r="H29" s="72" t="s">
        <v>36</v>
      </c>
      <c r="I29" s="72" t="s">
        <v>36</v>
      </c>
      <c r="J29" s="72">
        <v>2</v>
      </c>
      <c r="K29" s="72">
        <v>5</v>
      </c>
      <c r="L29" s="73">
        <v>14566</v>
      </c>
      <c r="M29" s="73">
        <v>2357</v>
      </c>
      <c r="N29" s="71">
        <v>44337</v>
      </c>
      <c r="O29" s="70" t="s">
        <v>47</v>
      </c>
      <c r="P29" s="67"/>
      <c r="Q29" s="79"/>
      <c r="R29" s="79"/>
      <c r="S29" s="79"/>
      <c r="T29" s="79"/>
      <c r="U29" s="79"/>
      <c r="V29" s="80"/>
      <c r="W29" s="80"/>
      <c r="X29" s="81"/>
      <c r="Y29" s="66"/>
      <c r="Z29" s="81"/>
    </row>
    <row r="30" spans="1:26" ht="25.35" customHeight="1">
      <c r="A30" s="69">
        <v>16</v>
      </c>
      <c r="B30" s="83">
        <v>9</v>
      </c>
      <c r="C30" s="29" t="s">
        <v>551</v>
      </c>
      <c r="D30" s="73">
        <v>435.38</v>
      </c>
      <c r="E30" s="73">
        <v>1463.99</v>
      </c>
      <c r="F30" s="76">
        <f t="shared" si="1"/>
        <v>-0.70260725824629955</v>
      </c>
      <c r="G30" s="73">
        <v>84</v>
      </c>
      <c r="H30" s="72">
        <v>13</v>
      </c>
      <c r="I30" s="72">
        <f>G30/H30</f>
        <v>6.4615384615384617</v>
      </c>
      <c r="J30" s="72">
        <v>2</v>
      </c>
      <c r="K30" s="72">
        <v>4</v>
      </c>
      <c r="L30" s="73">
        <v>8577.08</v>
      </c>
      <c r="M30" s="73">
        <v>1476</v>
      </c>
      <c r="N30" s="71">
        <v>44344</v>
      </c>
      <c r="O30" s="70" t="s">
        <v>41</v>
      </c>
      <c r="P30" s="67"/>
      <c r="Q30" s="79"/>
      <c r="R30" s="79"/>
      <c r="S30" s="79"/>
      <c r="T30" s="79"/>
      <c r="U30" s="79"/>
      <c r="V30" s="79"/>
      <c r="W30" s="80"/>
      <c r="X30" s="79"/>
      <c r="Y30" s="66"/>
      <c r="Z30" s="81"/>
    </row>
    <row r="31" spans="1:26" ht="25.35" customHeight="1">
      <c r="A31" s="69">
        <v>17</v>
      </c>
      <c r="B31" s="84">
        <v>14</v>
      </c>
      <c r="C31" s="29" t="s">
        <v>566</v>
      </c>
      <c r="D31" s="73">
        <v>334.98</v>
      </c>
      <c r="E31" s="73">
        <v>583.85</v>
      </c>
      <c r="F31" s="76">
        <f t="shared" si="1"/>
        <v>-0.4262567440267192</v>
      </c>
      <c r="G31" s="73">
        <v>64</v>
      </c>
      <c r="H31" s="72">
        <v>11</v>
      </c>
      <c r="I31" s="72">
        <f>G31/H31</f>
        <v>5.8181818181818183</v>
      </c>
      <c r="J31" s="72">
        <v>2</v>
      </c>
      <c r="K31" s="72">
        <v>7</v>
      </c>
      <c r="L31" s="73">
        <v>25976.38</v>
      </c>
      <c r="M31" s="73">
        <v>4334</v>
      </c>
      <c r="N31" s="71">
        <v>44323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7"/>
      <c r="Y31" s="66"/>
      <c r="Z31" s="66"/>
    </row>
    <row r="32" spans="1:26" ht="25.35" customHeight="1">
      <c r="A32" s="69">
        <v>18</v>
      </c>
      <c r="B32" s="84">
        <v>21</v>
      </c>
      <c r="C32" s="60" t="s">
        <v>328</v>
      </c>
      <c r="D32" s="73">
        <v>328.5</v>
      </c>
      <c r="E32" s="73">
        <v>305.64999999999998</v>
      </c>
      <c r="F32" s="76">
        <f t="shared" si="1"/>
        <v>7.4758710943890153E-2</v>
      </c>
      <c r="G32" s="73">
        <v>199</v>
      </c>
      <c r="H32" s="72">
        <v>13</v>
      </c>
      <c r="I32" s="72">
        <f>G32/H32</f>
        <v>15.307692307692308</v>
      </c>
      <c r="J32" s="72">
        <v>3</v>
      </c>
      <c r="K32" s="72" t="s">
        <v>36</v>
      </c>
      <c r="L32" s="73">
        <v>66897.87</v>
      </c>
      <c r="M32" s="73">
        <v>14536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7"/>
      <c r="Y32" s="66"/>
      <c r="Z32" s="66"/>
    </row>
    <row r="33" spans="1:26" ht="25.35" customHeight="1">
      <c r="A33" s="69">
        <v>19</v>
      </c>
      <c r="B33" s="83">
        <v>22</v>
      </c>
      <c r="C33" s="60" t="s">
        <v>458</v>
      </c>
      <c r="D33" s="73">
        <v>320.60000000000002</v>
      </c>
      <c r="E33" s="73">
        <v>279</v>
      </c>
      <c r="F33" s="76">
        <f t="shared" si="1"/>
        <v>0.14910394265232982</v>
      </c>
      <c r="G33" s="73">
        <v>73</v>
      </c>
      <c r="H33" s="72">
        <v>5</v>
      </c>
      <c r="I33" s="72">
        <f>G33/H33</f>
        <v>14.6</v>
      </c>
      <c r="J33" s="72">
        <v>3</v>
      </c>
      <c r="K33" s="72">
        <v>8</v>
      </c>
      <c r="L33" s="73">
        <v>23098.42</v>
      </c>
      <c r="M33" s="73">
        <v>4180</v>
      </c>
      <c r="N33" s="71">
        <v>44316</v>
      </c>
      <c r="O33" s="70" t="s">
        <v>50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83">
        <v>19</v>
      </c>
      <c r="C34" s="30" t="s">
        <v>305</v>
      </c>
      <c r="D34" s="73">
        <v>297.60000000000002</v>
      </c>
      <c r="E34" s="73">
        <v>371</v>
      </c>
      <c r="F34" s="76">
        <f>(D34-E34)/E34</f>
        <v>-0.19784366576819401</v>
      </c>
      <c r="G34" s="73">
        <v>51</v>
      </c>
      <c r="H34" s="72" t="s">
        <v>36</v>
      </c>
      <c r="I34" s="72" t="s">
        <v>36</v>
      </c>
      <c r="J34" s="72">
        <v>3</v>
      </c>
      <c r="K34" s="72">
        <v>6</v>
      </c>
      <c r="L34" s="73">
        <v>4235.92</v>
      </c>
      <c r="M34" s="73">
        <v>822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66"/>
      <c r="X34" s="81"/>
      <c r="Y34" s="81"/>
      <c r="Z34" s="80"/>
    </row>
    <row r="35" spans="1:26" ht="25.35" customHeight="1">
      <c r="A35" s="45"/>
      <c r="B35" s="45"/>
      <c r="C35" s="56" t="s">
        <v>66</v>
      </c>
      <c r="D35" s="68">
        <f>SUM(D23:D34)</f>
        <v>92392.63</v>
      </c>
      <c r="E35" s="68">
        <f>SUM(E23:E34)</f>
        <v>120402.34999999999</v>
      </c>
      <c r="F35" s="22">
        <f>(D35-E35)/E35</f>
        <v>-0.23263432981166887</v>
      </c>
      <c r="G35" s="68">
        <f>SUM(G23:G34)</f>
        <v>17996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83">
        <v>15</v>
      </c>
      <c r="C37" s="74" t="s">
        <v>555</v>
      </c>
      <c r="D37" s="73">
        <v>274.33999999999997</v>
      </c>
      <c r="E37" s="73">
        <v>556</v>
      </c>
      <c r="F37" s="76">
        <f>(D37-E37)/E37</f>
        <v>-0.50658273381294971</v>
      </c>
      <c r="G37" s="73">
        <v>46</v>
      </c>
      <c r="H37" s="72">
        <v>7</v>
      </c>
      <c r="I37" s="72">
        <f>G37/H37</f>
        <v>6.5714285714285712</v>
      </c>
      <c r="J37" s="72">
        <v>2</v>
      </c>
      <c r="K37" s="72">
        <v>4</v>
      </c>
      <c r="L37" s="73">
        <v>4127.3900000000003</v>
      </c>
      <c r="M37" s="73">
        <v>817</v>
      </c>
      <c r="N37" s="71">
        <v>44344</v>
      </c>
      <c r="O37" s="70" t="s">
        <v>556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83">
        <v>17</v>
      </c>
      <c r="C38" s="77" t="s">
        <v>216</v>
      </c>
      <c r="D38" s="73">
        <v>258</v>
      </c>
      <c r="E38" s="73">
        <v>469.5</v>
      </c>
      <c r="F38" s="76">
        <f>(D38-E38)/E38</f>
        <v>-0.45047923322683708</v>
      </c>
      <c r="G38" s="73">
        <v>50</v>
      </c>
      <c r="H38" s="72">
        <v>5</v>
      </c>
      <c r="I38" s="72">
        <f>G38/H38</f>
        <v>10</v>
      </c>
      <c r="J38" s="72">
        <v>1</v>
      </c>
      <c r="K38" s="72">
        <v>7</v>
      </c>
      <c r="L38" s="73">
        <v>22867</v>
      </c>
      <c r="M38" s="73">
        <v>4013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1"/>
      <c r="X38" s="81"/>
      <c r="Y38" s="66"/>
      <c r="Z38" s="80"/>
    </row>
    <row r="39" spans="1:26" ht="25.35" customHeight="1">
      <c r="A39" s="69">
        <v>23</v>
      </c>
      <c r="B39" s="72" t="s">
        <v>36</v>
      </c>
      <c r="C39" s="60" t="s">
        <v>495</v>
      </c>
      <c r="D39" s="73">
        <v>164</v>
      </c>
      <c r="E39" s="72" t="s">
        <v>36</v>
      </c>
      <c r="F39" s="72" t="s">
        <v>36</v>
      </c>
      <c r="G39" s="73">
        <v>99</v>
      </c>
      <c r="H39" s="28">
        <v>8</v>
      </c>
      <c r="I39" s="72">
        <f>G39/H39</f>
        <v>12.375</v>
      </c>
      <c r="J39" s="72">
        <v>2</v>
      </c>
      <c r="K39" s="72" t="s">
        <v>36</v>
      </c>
      <c r="L39" s="73">
        <v>24453</v>
      </c>
      <c r="M39" s="73">
        <v>5378</v>
      </c>
      <c r="N39" s="71">
        <v>44099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81"/>
      <c r="Z39" s="66"/>
    </row>
    <row r="40" spans="1:26" ht="25.35" customHeight="1">
      <c r="A40" s="69">
        <v>24</v>
      </c>
      <c r="B40" s="83">
        <v>13</v>
      </c>
      <c r="C40" s="74" t="s">
        <v>477</v>
      </c>
      <c r="D40" s="73">
        <v>155.5</v>
      </c>
      <c r="E40" s="73">
        <v>643.83000000000004</v>
      </c>
      <c r="F40" s="76">
        <f>(D40-E40)/E40</f>
        <v>-0.75847661649814391</v>
      </c>
      <c r="G40" s="73">
        <v>34</v>
      </c>
      <c r="H40" s="28">
        <v>7</v>
      </c>
      <c r="I40" s="72">
        <f>G40/H40</f>
        <v>4.8571428571428568</v>
      </c>
      <c r="J40" s="72">
        <v>2</v>
      </c>
      <c r="K40" s="72">
        <v>8</v>
      </c>
      <c r="L40" s="73">
        <v>43990</v>
      </c>
      <c r="M40" s="73">
        <v>9142</v>
      </c>
      <c r="N40" s="71">
        <v>44316</v>
      </c>
      <c r="O40" s="70" t="s">
        <v>43</v>
      </c>
      <c r="P40" s="67"/>
      <c r="Q40" s="79"/>
      <c r="R40" s="79"/>
      <c r="S40" s="79"/>
      <c r="T40" s="79"/>
      <c r="U40" s="79"/>
      <c r="V40" s="80"/>
      <c r="W40" s="81"/>
      <c r="X40" s="81"/>
      <c r="Y40" s="66"/>
      <c r="Z40" s="80"/>
    </row>
    <row r="41" spans="1:26" ht="25.35" customHeight="1">
      <c r="A41" s="69">
        <v>25</v>
      </c>
      <c r="B41" s="75" t="s">
        <v>36</v>
      </c>
      <c r="C41" s="29" t="s">
        <v>480</v>
      </c>
      <c r="D41" s="73">
        <v>134</v>
      </c>
      <c r="E41" s="72" t="s">
        <v>36</v>
      </c>
      <c r="F41" s="72" t="s">
        <v>36</v>
      </c>
      <c r="G41" s="73">
        <v>67</v>
      </c>
      <c r="H41" s="28">
        <v>10</v>
      </c>
      <c r="I41" s="72">
        <f t="shared" ref="I41:I46" si="2">G41/H41</f>
        <v>6.7</v>
      </c>
      <c r="J41" s="72">
        <v>3</v>
      </c>
      <c r="K41" s="72" t="s">
        <v>36</v>
      </c>
      <c r="L41" s="73">
        <v>72878.19</v>
      </c>
      <c r="M41" s="73">
        <v>15155</v>
      </c>
      <c r="N41" s="71">
        <v>44092</v>
      </c>
      <c r="O41" s="70" t="s">
        <v>56</v>
      </c>
      <c r="P41" s="67"/>
      <c r="Q41" s="79"/>
      <c r="R41" s="79"/>
      <c r="S41" s="79"/>
      <c r="T41" s="79"/>
      <c r="U41" s="79"/>
      <c r="V41" s="80"/>
      <c r="W41" s="80"/>
      <c r="X41" s="23"/>
      <c r="Y41" s="66"/>
      <c r="Z41" s="81"/>
    </row>
    <row r="42" spans="1:26" ht="25.35" customHeight="1">
      <c r="A42" s="69">
        <v>26</v>
      </c>
      <c r="B42" s="83">
        <v>12</v>
      </c>
      <c r="C42" s="74" t="s">
        <v>567</v>
      </c>
      <c r="D42" s="73">
        <v>69.44</v>
      </c>
      <c r="E42" s="72">
        <v>887.18</v>
      </c>
      <c r="F42" s="76">
        <f>(D42-E42)/E42</f>
        <v>-0.92172952501183536</v>
      </c>
      <c r="G42" s="73">
        <v>11</v>
      </c>
      <c r="H42" s="72">
        <v>4</v>
      </c>
      <c r="I42" s="72">
        <f t="shared" si="2"/>
        <v>2.75</v>
      </c>
      <c r="J42" s="72">
        <v>1</v>
      </c>
      <c r="K42" s="72">
        <v>3</v>
      </c>
      <c r="L42" s="73">
        <v>3280.5</v>
      </c>
      <c r="M42" s="73">
        <v>578</v>
      </c>
      <c r="N42" s="71">
        <v>44351</v>
      </c>
      <c r="O42" s="70" t="s">
        <v>41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72" t="s">
        <v>36</v>
      </c>
      <c r="C43" s="29" t="s">
        <v>568</v>
      </c>
      <c r="D43" s="73">
        <v>62</v>
      </c>
      <c r="E43" s="72" t="s">
        <v>36</v>
      </c>
      <c r="F43" s="72" t="s">
        <v>36</v>
      </c>
      <c r="G43" s="73">
        <v>31</v>
      </c>
      <c r="H43" s="28">
        <v>6</v>
      </c>
      <c r="I43" s="72">
        <f t="shared" si="2"/>
        <v>5.166666666666667</v>
      </c>
      <c r="J43" s="72">
        <v>2</v>
      </c>
      <c r="K43" s="72" t="s">
        <v>36</v>
      </c>
      <c r="L43" s="73">
        <v>150464</v>
      </c>
      <c r="M43" s="73">
        <v>30429</v>
      </c>
      <c r="N43" s="71">
        <v>43721</v>
      </c>
      <c r="O43" s="70" t="s">
        <v>41</v>
      </c>
      <c r="P43" s="67"/>
      <c r="Q43" s="79"/>
      <c r="R43" s="79"/>
      <c r="S43" s="79"/>
      <c r="T43" s="79"/>
      <c r="U43" s="79"/>
      <c r="V43" s="80"/>
      <c r="W43" s="80"/>
      <c r="X43" s="81"/>
      <c r="Y43" s="81"/>
      <c r="Z43" s="66"/>
    </row>
    <row r="44" spans="1:26" ht="25.35" customHeight="1">
      <c r="A44" s="69">
        <v>28</v>
      </c>
      <c r="B44" s="17">
        <v>27</v>
      </c>
      <c r="C44" s="29" t="s">
        <v>569</v>
      </c>
      <c r="D44" s="73">
        <v>22.5</v>
      </c>
      <c r="E44" s="72">
        <v>42.5</v>
      </c>
      <c r="F44" s="76">
        <f>(D44-E44)/E44</f>
        <v>-0.47058823529411764</v>
      </c>
      <c r="G44" s="73">
        <v>5</v>
      </c>
      <c r="H44" s="28">
        <v>2</v>
      </c>
      <c r="I44" s="72">
        <f t="shared" si="2"/>
        <v>2.5</v>
      </c>
      <c r="J44" s="72">
        <v>1</v>
      </c>
      <c r="K44" s="72">
        <v>3</v>
      </c>
      <c r="L44" s="73">
        <v>79</v>
      </c>
      <c r="M44" s="73">
        <v>17</v>
      </c>
      <c r="N44" s="71">
        <v>44351</v>
      </c>
      <c r="O44" s="70" t="s">
        <v>570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75" t="s">
        <v>36</v>
      </c>
      <c r="C45" s="29" t="s">
        <v>557</v>
      </c>
      <c r="D45" s="73">
        <v>18</v>
      </c>
      <c r="E45" s="72" t="s">
        <v>36</v>
      </c>
      <c r="F45" s="72" t="s">
        <v>36</v>
      </c>
      <c r="G45" s="73">
        <v>3</v>
      </c>
      <c r="H45" s="72">
        <v>1</v>
      </c>
      <c r="I45" s="72">
        <f t="shared" si="2"/>
        <v>3</v>
      </c>
      <c r="J45" s="72">
        <v>1</v>
      </c>
      <c r="K45" s="72" t="s">
        <v>36</v>
      </c>
      <c r="L45" s="73">
        <v>7301.81</v>
      </c>
      <c r="M45" s="73">
        <v>1233</v>
      </c>
      <c r="N45" s="71">
        <v>44337</v>
      </c>
      <c r="O45" s="70" t="s">
        <v>41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84">
        <v>30</v>
      </c>
      <c r="C46" s="29" t="s">
        <v>571</v>
      </c>
      <c r="D46" s="73">
        <v>9.5</v>
      </c>
      <c r="E46" s="72">
        <v>9</v>
      </c>
      <c r="F46" s="76">
        <f>(D46-E46)/E46</f>
        <v>5.5555555555555552E-2</v>
      </c>
      <c r="G46" s="73">
        <v>3</v>
      </c>
      <c r="H46" s="72">
        <v>1</v>
      </c>
      <c r="I46" s="72">
        <f t="shared" si="2"/>
        <v>3</v>
      </c>
      <c r="J46" s="72">
        <v>1</v>
      </c>
      <c r="K46" s="72">
        <v>2</v>
      </c>
      <c r="L46" s="73">
        <v>18.5</v>
      </c>
      <c r="M46" s="73">
        <v>6</v>
      </c>
      <c r="N46" s="71">
        <v>44361</v>
      </c>
      <c r="O46" s="70" t="s">
        <v>570</v>
      </c>
      <c r="P46" s="67"/>
      <c r="Q46" s="65"/>
      <c r="R46" s="59"/>
      <c r="S46" s="65"/>
      <c r="T46" s="67"/>
      <c r="U46" s="66"/>
      <c r="V46" s="66"/>
      <c r="W46" s="66"/>
      <c r="X46" s="67"/>
      <c r="Y46" s="66"/>
      <c r="Z46" s="66"/>
    </row>
    <row r="47" spans="1:26" ht="25.35" customHeight="1">
      <c r="A47" s="45"/>
      <c r="B47" s="45"/>
      <c r="C47" s="56" t="s">
        <v>90</v>
      </c>
      <c r="D47" s="68">
        <f>SUM(D35:D46)</f>
        <v>93559.91</v>
      </c>
      <c r="E47" s="68">
        <f>SUM(E35:E46)</f>
        <v>123010.35999999999</v>
      </c>
      <c r="F47" s="22">
        <f>(D47-E47)/E47</f>
        <v>-0.23941438753613911</v>
      </c>
      <c r="G47" s="68">
        <f>SUM(G35:G46)</f>
        <v>18345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85">
        <v>29</v>
      </c>
      <c r="C49" s="74" t="s">
        <v>459</v>
      </c>
      <c r="D49" s="73">
        <v>7</v>
      </c>
      <c r="E49" s="72">
        <v>24</v>
      </c>
      <c r="F49" s="76">
        <f>(D49-E49)/E49</f>
        <v>-0.70833333333333337</v>
      </c>
      <c r="G49" s="73">
        <v>1</v>
      </c>
      <c r="H49" s="28">
        <v>1</v>
      </c>
      <c r="I49" s="72">
        <f>G49/H49</f>
        <v>1</v>
      </c>
      <c r="J49" s="72">
        <v>1</v>
      </c>
      <c r="K49" s="72" t="s">
        <v>36</v>
      </c>
      <c r="L49" s="73">
        <v>49193</v>
      </c>
      <c r="M49" s="73">
        <v>9171</v>
      </c>
      <c r="N49" s="71">
        <v>43805</v>
      </c>
      <c r="O49" s="58" t="s">
        <v>50</v>
      </c>
      <c r="P49" s="67"/>
      <c r="Q49" s="79"/>
      <c r="R49" s="79"/>
      <c r="S49" s="79"/>
      <c r="T49" s="79"/>
      <c r="U49" s="79"/>
      <c r="V49" s="80"/>
      <c r="W49" s="80"/>
      <c r="X49" s="81"/>
      <c r="Y49" s="81"/>
      <c r="Z49" s="66"/>
    </row>
    <row r="50" spans="1:26" ht="25.35" customHeight="1">
      <c r="A50" s="69">
        <v>32</v>
      </c>
      <c r="B50" s="83">
        <v>16</v>
      </c>
      <c r="C50" s="74" t="s">
        <v>554</v>
      </c>
      <c r="D50" s="73"/>
      <c r="E50" s="72">
        <v>518</v>
      </c>
      <c r="F50" s="76">
        <f>(D50-E50)/E50</f>
        <v>-1</v>
      </c>
      <c r="G50" s="73"/>
      <c r="H50" s="72"/>
      <c r="I50" s="72" t="e">
        <f>G50/H50</f>
        <v>#DIV/0!</v>
      </c>
      <c r="J50" s="72"/>
      <c r="K50" s="72">
        <v>2</v>
      </c>
      <c r="L50" s="73">
        <v>1618</v>
      </c>
      <c r="M50" s="73">
        <v>888</v>
      </c>
      <c r="N50" s="71">
        <v>44358</v>
      </c>
      <c r="O50" s="70" t="s">
        <v>80</v>
      </c>
      <c r="P50" s="67"/>
      <c r="Q50" s="79"/>
      <c r="R50" s="79"/>
      <c r="S50" s="79"/>
      <c r="T50" s="79"/>
      <c r="U50" s="79"/>
      <c r="V50" s="80"/>
      <c r="W50" s="80"/>
      <c r="X50" s="81"/>
      <c r="Y50" s="81"/>
      <c r="Z50" s="66"/>
    </row>
    <row r="51" spans="1:26" ht="25.35" customHeight="1">
      <c r="A51" s="69">
        <v>33</v>
      </c>
      <c r="B51" s="83">
        <v>24</v>
      </c>
      <c r="C51" s="60" t="s">
        <v>448</v>
      </c>
      <c r="D51" s="73"/>
      <c r="E51" s="73">
        <v>206</v>
      </c>
      <c r="F51" s="76">
        <f>(D51-E51)/E51</f>
        <v>-1</v>
      </c>
      <c r="G51" s="73"/>
      <c r="H51" s="72"/>
      <c r="I51" s="72" t="e">
        <f>G51/H51</f>
        <v>#DIV/0!</v>
      </c>
      <c r="J51" s="72"/>
      <c r="K51" s="72">
        <v>8</v>
      </c>
      <c r="L51" s="73">
        <v>27465.919999999998</v>
      </c>
      <c r="M51" s="73">
        <v>4839</v>
      </c>
      <c r="N51" s="71">
        <v>44316</v>
      </c>
      <c r="O51" s="58" t="s">
        <v>80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5.35" customHeight="1">
      <c r="A52" s="45"/>
      <c r="B52" s="45"/>
      <c r="C52" s="56" t="s">
        <v>208</v>
      </c>
      <c r="D52" s="68">
        <f>SUM(D47:D51)</f>
        <v>93566.91</v>
      </c>
      <c r="E52" s="68">
        <f>SUM(E47:E51)</f>
        <v>123758.35999999999</v>
      </c>
      <c r="F52" s="78">
        <f>(D52-E52)/E52</f>
        <v>-0.24395483262706444</v>
      </c>
      <c r="G52" s="68">
        <f>SUM(G47:G51)</f>
        <v>18346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1.44140625" style="8" customWidth="1"/>
    <col min="24" max="24" width="13.6640625" style="8" customWidth="1"/>
    <col min="25" max="25" width="12" style="8" bestFit="1" customWidth="1"/>
    <col min="26" max="26" width="14.88671875" style="8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572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573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561</v>
      </c>
      <c r="E6" s="36" t="s">
        <v>574</v>
      </c>
      <c r="F6" s="108"/>
      <c r="G6" s="36" t="s">
        <v>561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562</v>
      </c>
      <c r="E10" s="90" t="s">
        <v>575</v>
      </c>
      <c r="F10" s="108"/>
      <c r="G10" s="90" t="s">
        <v>562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5"/>
      <c r="X12" s="66"/>
      <c r="Y12" s="2"/>
      <c r="Z12" s="4"/>
    </row>
    <row r="13" spans="1:26" ht="25.35" customHeight="1">
      <c r="A13" s="69">
        <v>1</v>
      </c>
      <c r="B13" s="69">
        <v>1</v>
      </c>
      <c r="C13" s="74" t="s">
        <v>487</v>
      </c>
      <c r="D13" s="73">
        <v>29663.89</v>
      </c>
      <c r="E13" s="72">
        <v>34372.480000000003</v>
      </c>
      <c r="F13" s="76">
        <f>(D13-E13)/E13</f>
        <v>-0.13698720604390499</v>
      </c>
      <c r="G13" s="73">
        <v>4643</v>
      </c>
      <c r="H13" s="72">
        <v>219</v>
      </c>
      <c r="I13" s="72">
        <f t="shared" ref="I13:I22" si="0">G13/H13</f>
        <v>21.200913242009133</v>
      </c>
      <c r="J13" s="72">
        <v>13</v>
      </c>
      <c r="K13" s="72">
        <v>2</v>
      </c>
      <c r="L13" s="73">
        <v>68180.89</v>
      </c>
      <c r="M13" s="73">
        <v>10867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83" t="s">
        <v>34</v>
      </c>
      <c r="C14" s="74" t="s">
        <v>541</v>
      </c>
      <c r="D14" s="73">
        <v>28861.62</v>
      </c>
      <c r="E14" s="72" t="s">
        <v>36</v>
      </c>
      <c r="F14" s="76" t="s">
        <v>36</v>
      </c>
      <c r="G14" s="73">
        <v>6348</v>
      </c>
      <c r="H14" s="72">
        <v>310</v>
      </c>
      <c r="I14" s="72">
        <f t="shared" si="0"/>
        <v>20.477419354838709</v>
      </c>
      <c r="J14" s="72">
        <v>17</v>
      </c>
      <c r="K14" s="72">
        <v>1</v>
      </c>
      <c r="L14" s="73">
        <v>30050.26</v>
      </c>
      <c r="M14" s="73">
        <v>6613</v>
      </c>
      <c r="N14" s="71">
        <v>44358</v>
      </c>
      <c r="O14" s="70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9">
        <v>2</v>
      </c>
      <c r="C15" s="74" t="s">
        <v>331</v>
      </c>
      <c r="D15" s="73">
        <v>19118.02</v>
      </c>
      <c r="E15" s="72">
        <v>16922.28</v>
      </c>
      <c r="F15" s="76">
        <f>(D15-E15)/E15</f>
        <v>0.12975438297912584</v>
      </c>
      <c r="G15" s="73">
        <v>4354</v>
      </c>
      <c r="H15" s="72">
        <v>260</v>
      </c>
      <c r="I15" s="72">
        <f t="shared" si="0"/>
        <v>16.746153846153845</v>
      </c>
      <c r="J15" s="72">
        <v>16</v>
      </c>
      <c r="K15" s="72">
        <v>2</v>
      </c>
      <c r="L15" s="73">
        <v>36874</v>
      </c>
      <c r="M15" s="73">
        <v>8431</v>
      </c>
      <c r="N15" s="71">
        <v>44351</v>
      </c>
      <c r="O15" s="70" t="s">
        <v>37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9">
        <v>3</v>
      </c>
      <c r="C16" s="74" t="s">
        <v>393</v>
      </c>
      <c r="D16" s="73">
        <v>17519.25</v>
      </c>
      <c r="E16" s="73">
        <v>15746.63</v>
      </c>
      <c r="F16" s="76">
        <f>(D16-E16)/E16</f>
        <v>0.11257138829070099</v>
      </c>
      <c r="G16" s="73">
        <v>2890</v>
      </c>
      <c r="H16" s="72">
        <v>207</v>
      </c>
      <c r="I16" s="72">
        <f t="shared" si="0"/>
        <v>13.961352657004831</v>
      </c>
      <c r="J16" s="72">
        <v>11</v>
      </c>
      <c r="K16" s="72">
        <v>3</v>
      </c>
      <c r="L16" s="73">
        <v>78524</v>
      </c>
      <c r="M16" s="73">
        <v>12065</v>
      </c>
      <c r="N16" s="71">
        <v>44344</v>
      </c>
      <c r="O16" s="70" t="s">
        <v>39</v>
      </c>
      <c r="P16" s="67"/>
      <c r="Q16" s="65"/>
      <c r="R16" s="59"/>
      <c r="S16" s="65"/>
      <c r="T16" s="67"/>
      <c r="U16" s="66"/>
      <c r="V16" s="66"/>
      <c r="W16" s="66"/>
      <c r="X16" s="66"/>
      <c r="Y16" s="66"/>
      <c r="Z16" s="67"/>
    </row>
    <row r="17" spans="1:26" ht="25.35" customHeight="1">
      <c r="A17" s="69">
        <v>5</v>
      </c>
      <c r="B17" s="69">
        <v>4</v>
      </c>
      <c r="C17" s="74" t="s">
        <v>520</v>
      </c>
      <c r="D17" s="73">
        <v>6523.11</v>
      </c>
      <c r="E17" s="73">
        <v>4756.13</v>
      </c>
      <c r="F17" s="76">
        <f>(D17-E17)/E17</f>
        <v>0.37151633786292626</v>
      </c>
      <c r="G17" s="73">
        <v>1414</v>
      </c>
      <c r="H17" s="72">
        <v>138</v>
      </c>
      <c r="I17" s="72">
        <f t="shared" si="0"/>
        <v>10.246376811594203</v>
      </c>
      <c r="J17" s="72">
        <v>12</v>
      </c>
      <c r="K17" s="72">
        <v>4</v>
      </c>
      <c r="L17" s="73">
        <v>48644</v>
      </c>
      <c r="M17" s="73">
        <v>10498</v>
      </c>
      <c r="N17" s="71">
        <v>44337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66"/>
      <c r="Z17" s="81"/>
    </row>
    <row r="18" spans="1:26" ht="25.35" customHeight="1">
      <c r="A18" s="69">
        <v>6</v>
      </c>
      <c r="B18" s="69">
        <v>5</v>
      </c>
      <c r="C18" s="74" t="s">
        <v>518</v>
      </c>
      <c r="D18" s="73">
        <v>5388.86</v>
      </c>
      <c r="E18" s="73">
        <v>4586.4399999999996</v>
      </c>
      <c r="F18" s="76">
        <f>(D18-E18)/E18</f>
        <v>0.17495486695563447</v>
      </c>
      <c r="G18" s="73">
        <v>907</v>
      </c>
      <c r="H18" s="72">
        <v>91</v>
      </c>
      <c r="I18" s="72">
        <f t="shared" si="0"/>
        <v>9.9670329670329672</v>
      </c>
      <c r="J18" s="72">
        <v>7</v>
      </c>
      <c r="K18" s="72">
        <v>3</v>
      </c>
      <c r="L18" s="73">
        <v>19278</v>
      </c>
      <c r="M18" s="73">
        <v>3325</v>
      </c>
      <c r="N18" s="71">
        <v>44344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66"/>
      <c r="Z18" s="81"/>
    </row>
    <row r="19" spans="1:26" ht="25.35" customHeight="1">
      <c r="A19" s="69">
        <v>7</v>
      </c>
      <c r="B19" s="83" t="s">
        <v>34</v>
      </c>
      <c r="C19" s="74" t="s">
        <v>535</v>
      </c>
      <c r="D19" s="73">
        <v>4935.68</v>
      </c>
      <c r="E19" s="72" t="s">
        <v>36</v>
      </c>
      <c r="F19" s="76" t="s">
        <v>36</v>
      </c>
      <c r="G19" s="73">
        <v>826</v>
      </c>
      <c r="H19" s="72">
        <v>213</v>
      </c>
      <c r="I19" s="72">
        <f t="shared" si="0"/>
        <v>3.8779342723004695</v>
      </c>
      <c r="J19" s="72">
        <v>16</v>
      </c>
      <c r="K19" s="72">
        <v>1</v>
      </c>
      <c r="L19" s="73">
        <v>5170.9799999999996</v>
      </c>
      <c r="M19" s="73">
        <v>868</v>
      </c>
      <c r="N19" s="71">
        <v>44358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66"/>
      <c r="Z19" s="81"/>
    </row>
    <row r="20" spans="1:26" ht="25.35" customHeight="1">
      <c r="A20" s="69">
        <v>8</v>
      </c>
      <c r="B20" s="69">
        <v>6</v>
      </c>
      <c r="C20" s="74" t="s">
        <v>564</v>
      </c>
      <c r="D20" s="73">
        <v>2630.9</v>
      </c>
      <c r="E20" s="73">
        <v>2582.11</v>
      </c>
      <c r="F20" s="76">
        <f>(D20-E20)/E20</f>
        <v>1.8895399498859444E-2</v>
      </c>
      <c r="G20" s="73">
        <v>414</v>
      </c>
      <c r="H20" s="72">
        <v>49</v>
      </c>
      <c r="I20" s="72">
        <f t="shared" si="0"/>
        <v>8.4489795918367339</v>
      </c>
      <c r="J20" s="72">
        <v>7</v>
      </c>
      <c r="K20" s="72">
        <v>5</v>
      </c>
      <c r="L20" s="73">
        <v>50466.36</v>
      </c>
      <c r="M20" s="73">
        <v>7921</v>
      </c>
      <c r="N20" s="71">
        <v>44330</v>
      </c>
      <c r="O20" s="58" t="s">
        <v>41</v>
      </c>
      <c r="P20" s="67"/>
      <c r="Q20" s="79"/>
      <c r="R20" s="79"/>
      <c r="S20" s="79"/>
      <c r="T20" s="79"/>
      <c r="U20" s="79"/>
      <c r="V20" s="80"/>
      <c r="W20" s="80"/>
      <c r="X20" s="81"/>
      <c r="Y20" s="66"/>
      <c r="Z20" s="81"/>
    </row>
    <row r="21" spans="1:26" ht="25.35" customHeight="1">
      <c r="A21" s="69">
        <v>9</v>
      </c>
      <c r="B21" s="69">
        <v>10</v>
      </c>
      <c r="C21" s="29" t="s">
        <v>551</v>
      </c>
      <c r="D21" s="73">
        <v>1463.99</v>
      </c>
      <c r="E21" s="73">
        <v>1421.59</v>
      </c>
      <c r="F21" s="76">
        <f>(D21-E21)/E21</f>
        <v>2.9825758481700135E-2</v>
      </c>
      <c r="G21" s="73">
        <v>267</v>
      </c>
      <c r="H21" s="72">
        <v>18</v>
      </c>
      <c r="I21" s="72">
        <f t="shared" si="0"/>
        <v>14.833333333333334</v>
      </c>
      <c r="J21" s="72">
        <v>4</v>
      </c>
      <c r="K21" s="72">
        <v>3</v>
      </c>
      <c r="L21" s="73">
        <v>8141.7</v>
      </c>
      <c r="M21" s="73">
        <v>1392</v>
      </c>
      <c r="N21" s="71">
        <v>44344</v>
      </c>
      <c r="O21" s="70" t="s">
        <v>41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9</v>
      </c>
      <c r="C22" s="74" t="s">
        <v>330</v>
      </c>
      <c r="D22" s="73">
        <v>1418.53</v>
      </c>
      <c r="E22" s="73">
        <v>1545.95</v>
      </c>
      <c r="F22" s="76">
        <f>(D22-E22)/E22</f>
        <v>-8.2421811830913072E-2</v>
      </c>
      <c r="G22" s="73">
        <v>304</v>
      </c>
      <c r="H22" s="72">
        <v>54</v>
      </c>
      <c r="I22" s="72">
        <f t="shared" si="0"/>
        <v>5.6296296296296298</v>
      </c>
      <c r="J22" s="72">
        <v>7</v>
      </c>
      <c r="K22" s="72">
        <v>6</v>
      </c>
      <c r="L22" s="73">
        <v>52432.09</v>
      </c>
      <c r="M22" s="73">
        <v>10847</v>
      </c>
      <c r="N22" s="71">
        <v>44323</v>
      </c>
      <c r="O22" s="70" t="s">
        <v>56</v>
      </c>
      <c r="P22" s="67"/>
      <c r="Q22" s="79"/>
      <c r="R22" s="79"/>
      <c r="S22" s="79"/>
      <c r="T22" s="79"/>
      <c r="U22" s="79"/>
      <c r="V22" s="80"/>
      <c r="W22" s="81"/>
      <c r="X22" s="80"/>
      <c r="Y22" s="66"/>
      <c r="Z22" s="81"/>
    </row>
    <row r="23" spans="1:26" ht="25.35" customHeight="1">
      <c r="A23" s="45"/>
      <c r="B23" s="45"/>
      <c r="C23" s="56" t="s">
        <v>52</v>
      </c>
      <c r="D23" s="68">
        <f>SUM(D13:D22)</f>
        <v>117523.84999999999</v>
      </c>
      <c r="E23" s="68">
        <f>SUM(E13:E22)</f>
        <v>81933.61</v>
      </c>
      <c r="F23" s="22">
        <f>(D23-E23)/E23</f>
        <v>0.43437900514819244</v>
      </c>
      <c r="G23" s="68">
        <f>SUM(G13:G22)</f>
        <v>22367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13</v>
      </c>
      <c r="C25" s="74" t="s">
        <v>565</v>
      </c>
      <c r="D25" s="73">
        <v>1339</v>
      </c>
      <c r="E25" s="73">
        <v>1079</v>
      </c>
      <c r="F25" s="76">
        <f>(D25-E25)/E25</f>
        <v>0.24096385542168675</v>
      </c>
      <c r="G25" s="73">
        <v>203</v>
      </c>
      <c r="H25" s="72" t="s">
        <v>36</v>
      </c>
      <c r="I25" s="72" t="s">
        <v>36</v>
      </c>
      <c r="J25" s="72">
        <v>3</v>
      </c>
      <c r="K25" s="72">
        <v>4</v>
      </c>
      <c r="L25" s="73">
        <v>14043</v>
      </c>
      <c r="M25" s="73">
        <v>2244</v>
      </c>
      <c r="N25" s="71">
        <v>44337</v>
      </c>
      <c r="O25" s="70" t="s">
        <v>47</v>
      </c>
      <c r="P25" s="67"/>
      <c r="Q25" s="79"/>
      <c r="R25" s="79"/>
      <c r="S25" s="79"/>
      <c r="T25" s="79"/>
      <c r="U25" s="79"/>
      <c r="V25" s="80"/>
      <c r="W25" s="81"/>
      <c r="X25" s="80"/>
      <c r="Y25" s="66"/>
      <c r="Z25" s="81"/>
    </row>
    <row r="26" spans="1:26" ht="25.35" customHeight="1">
      <c r="A26" s="69">
        <v>12</v>
      </c>
      <c r="B26" s="83" t="s">
        <v>34</v>
      </c>
      <c r="C26" s="74" t="s">
        <v>576</v>
      </c>
      <c r="D26" s="73">
        <v>1156</v>
      </c>
      <c r="E26" s="72" t="s">
        <v>36</v>
      </c>
      <c r="F26" s="76" t="s">
        <v>36</v>
      </c>
      <c r="G26" s="73">
        <v>208</v>
      </c>
      <c r="H26" s="72">
        <v>53</v>
      </c>
      <c r="I26" s="72">
        <f t="shared" ref="I26:I33" si="1">G26/H26</f>
        <v>3.9245283018867925</v>
      </c>
      <c r="J26" s="72">
        <v>11</v>
      </c>
      <c r="K26" s="72">
        <v>1</v>
      </c>
      <c r="L26" s="73">
        <v>1156</v>
      </c>
      <c r="M26" s="73">
        <v>208</v>
      </c>
      <c r="N26" s="71">
        <v>44358</v>
      </c>
      <c r="O26" s="70" t="s">
        <v>80</v>
      </c>
      <c r="P26" s="67"/>
      <c r="Q26" s="79"/>
      <c r="R26" s="79"/>
      <c r="S26" s="79"/>
      <c r="T26" s="79"/>
      <c r="U26" s="79"/>
      <c r="V26" s="80"/>
      <c r="W26" s="81"/>
      <c r="X26" s="80"/>
      <c r="Y26" s="66"/>
      <c r="Z26" s="81"/>
    </row>
    <row r="27" spans="1:26" ht="25.35" customHeight="1">
      <c r="A27" s="69">
        <v>13</v>
      </c>
      <c r="B27" s="69">
        <v>7</v>
      </c>
      <c r="C27" s="74" t="s">
        <v>567</v>
      </c>
      <c r="D27" s="73">
        <v>887.18</v>
      </c>
      <c r="E27" s="72">
        <v>2161.0300000000002</v>
      </c>
      <c r="F27" s="76">
        <f>(D27-E27)/E27</f>
        <v>-0.58946428323530919</v>
      </c>
      <c r="G27" s="73">
        <v>154</v>
      </c>
      <c r="H27" s="72">
        <v>24</v>
      </c>
      <c r="I27" s="72">
        <f t="shared" si="1"/>
        <v>6.416666666666667</v>
      </c>
      <c r="J27" s="72">
        <v>6</v>
      </c>
      <c r="K27" s="72">
        <v>2</v>
      </c>
      <c r="L27" s="73">
        <v>3211.06</v>
      </c>
      <c r="M27" s="73">
        <v>567</v>
      </c>
      <c r="N27" s="71">
        <v>44351</v>
      </c>
      <c r="O27" s="70" t="s">
        <v>41</v>
      </c>
      <c r="P27" s="67"/>
      <c r="Q27" s="79"/>
      <c r="R27" s="79"/>
      <c r="S27" s="79"/>
      <c r="T27" s="79"/>
      <c r="U27" s="79"/>
      <c r="V27" s="80"/>
      <c r="W27" s="81"/>
      <c r="X27" s="80"/>
      <c r="Y27" s="66"/>
      <c r="Z27" s="81"/>
    </row>
    <row r="28" spans="1:26" ht="25.35" customHeight="1">
      <c r="A28" s="69">
        <v>14</v>
      </c>
      <c r="B28" s="69">
        <v>14</v>
      </c>
      <c r="C28" s="74" t="s">
        <v>477</v>
      </c>
      <c r="D28" s="73">
        <v>643.83000000000004</v>
      </c>
      <c r="E28" s="73">
        <v>772.07</v>
      </c>
      <c r="F28" s="76">
        <f>(D28-E28)/E28</f>
        <v>-0.16609892885360136</v>
      </c>
      <c r="G28" s="73">
        <v>135</v>
      </c>
      <c r="H28" s="28">
        <v>18</v>
      </c>
      <c r="I28" s="72">
        <f t="shared" si="1"/>
        <v>7.5</v>
      </c>
      <c r="J28" s="72">
        <v>2</v>
      </c>
      <c r="K28" s="72">
        <v>7</v>
      </c>
      <c r="L28" s="73">
        <v>43834</v>
      </c>
      <c r="M28" s="73">
        <v>9108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1"/>
      <c r="Y28" s="66"/>
      <c r="Z28" s="80"/>
    </row>
    <row r="29" spans="1:26" ht="25.35" customHeight="1">
      <c r="A29" s="69">
        <v>15</v>
      </c>
      <c r="B29" s="69">
        <v>17</v>
      </c>
      <c r="C29" s="74" t="s">
        <v>566</v>
      </c>
      <c r="D29" s="73">
        <v>583.85</v>
      </c>
      <c r="E29" s="73">
        <v>404.89</v>
      </c>
      <c r="F29" s="76">
        <f>(D29-E29)/E29</f>
        <v>0.44199659166687261</v>
      </c>
      <c r="G29" s="73">
        <v>105</v>
      </c>
      <c r="H29" s="72">
        <v>14</v>
      </c>
      <c r="I29" s="72">
        <f t="shared" si="1"/>
        <v>7.5</v>
      </c>
      <c r="J29" s="72">
        <v>2</v>
      </c>
      <c r="K29" s="72">
        <v>6</v>
      </c>
      <c r="L29" s="73">
        <v>25641.4</v>
      </c>
      <c r="M29" s="73">
        <v>4270</v>
      </c>
      <c r="N29" s="71">
        <v>44323</v>
      </c>
      <c r="O29" s="70" t="s">
        <v>56</v>
      </c>
      <c r="P29" s="67"/>
      <c r="Q29" s="79"/>
      <c r="R29" s="79"/>
      <c r="S29" s="79"/>
      <c r="T29" s="79"/>
      <c r="U29" s="79"/>
      <c r="V29" s="80"/>
      <c r="W29" s="81"/>
      <c r="X29" s="81"/>
      <c r="Y29" s="66"/>
      <c r="Z29" s="80"/>
    </row>
    <row r="30" spans="1:26" ht="25.35" customHeight="1">
      <c r="A30" s="69">
        <v>16</v>
      </c>
      <c r="B30" s="69">
        <v>11</v>
      </c>
      <c r="C30" s="29" t="s">
        <v>555</v>
      </c>
      <c r="D30" s="73">
        <v>556</v>
      </c>
      <c r="E30" s="73">
        <v>1202.3800000000001</v>
      </c>
      <c r="F30" s="76">
        <f>(D30-E30)/E30</f>
        <v>-0.53758379214557794</v>
      </c>
      <c r="G30" s="73">
        <v>124</v>
      </c>
      <c r="H30" s="72">
        <v>17</v>
      </c>
      <c r="I30" s="72">
        <f t="shared" si="1"/>
        <v>7.2941176470588234</v>
      </c>
      <c r="J30" s="72">
        <v>6</v>
      </c>
      <c r="K30" s="72">
        <v>3</v>
      </c>
      <c r="L30" s="73">
        <v>3853.05</v>
      </c>
      <c r="M30" s="73">
        <v>771</v>
      </c>
      <c r="N30" s="71">
        <v>44344</v>
      </c>
      <c r="O30" s="70" t="s">
        <v>556</v>
      </c>
      <c r="P30" s="67"/>
      <c r="Q30" s="79"/>
      <c r="R30" s="79"/>
      <c r="S30" s="79"/>
      <c r="T30" s="79"/>
      <c r="U30" s="79"/>
      <c r="V30" s="80"/>
      <c r="W30" s="81"/>
      <c r="X30" s="66"/>
      <c r="Y30" s="81"/>
      <c r="Z30" s="80"/>
    </row>
    <row r="31" spans="1:26" ht="25.35" customHeight="1">
      <c r="A31" s="69">
        <v>17</v>
      </c>
      <c r="B31" s="83" t="s">
        <v>34</v>
      </c>
      <c r="C31" s="74" t="s">
        <v>554</v>
      </c>
      <c r="D31" s="73">
        <v>518</v>
      </c>
      <c r="E31" s="72" t="s">
        <v>36</v>
      </c>
      <c r="F31" s="76" t="s">
        <v>36</v>
      </c>
      <c r="G31" s="73">
        <v>88</v>
      </c>
      <c r="H31" s="72">
        <v>19</v>
      </c>
      <c r="I31" s="72">
        <f t="shared" si="1"/>
        <v>4.6315789473684212</v>
      </c>
      <c r="J31" s="72">
        <v>7</v>
      </c>
      <c r="K31" s="72">
        <v>1</v>
      </c>
      <c r="L31" s="73">
        <v>1618</v>
      </c>
      <c r="M31" s="73">
        <v>888</v>
      </c>
      <c r="N31" s="71">
        <v>44358</v>
      </c>
      <c r="O31" s="70" t="s">
        <v>80</v>
      </c>
      <c r="P31" s="67"/>
      <c r="Q31" s="79"/>
      <c r="R31" s="79"/>
      <c r="S31" s="79"/>
      <c r="T31" s="79"/>
      <c r="U31" s="79"/>
      <c r="V31" s="80"/>
      <c r="W31" s="81"/>
      <c r="X31" s="80"/>
      <c r="Y31" s="66"/>
      <c r="Z31" s="81"/>
    </row>
    <row r="32" spans="1:26" ht="25.35" customHeight="1">
      <c r="A32" s="69">
        <v>18</v>
      </c>
      <c r="B32" s="69">
        <v>18</v>
      </c>
      <c r="C32" s="15" t="s">
        <v>216</v>
      </c>
      <c r="D32" s="73">
        <v>469.5</v>
      </c>
      <c r="E32" s="73">
        <v>388.5</v>
      </c>
      <c r="F32" s="76">
        <f>(D32-E32)/E32</f>
        <v>0.20849420849420849</v>
      </c>
      <c r="G32" s="73">
        <v>84</v>
      </c>
      <c r="H32" s="72">
        <v>7</v>
      </c>
      <c r="I32" s="72">
        <f t="shared" si="1"/>
        <v>12</v>
      </c>
      <c r="J32" s="72">
        <v>2</v>
      </c>
      <c r="K32" s="72">
        <v>6</v>
      </c>
      <c r="L32" s="73">
        <v>22609</v>
      </c>
      <c r="M32" s="73">
        <v>3963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66"/>
      <c r="Z32" s="81"/>
    </row>
    <row r="33" spans="1:26" ht="25.35" customHeight="1">
      <c r="A33" s="69">
        <v>19</v>
      </c>
      <c r="B33" s="69">
        <v>27</v>
      </c>
      <c r="C33" s="29" t="s">
        <v>327</v>
      </c>
      <c r="D33" s="73">
        <v>383.85</v>
      </c>
      <c r="E33" s="73">
        <v>160.75</v>
      </c>
      <c r="F33" s="76">
        <f>(D33-E33)/E33</f>
        <v>1.3878693623639193</v>
      </c>
      <c r="G33" s="73">
        <v>170</v>
      </c>
      <c r="H33" s="72">
        <v>11</v>
      </c>
      <c r="I33" s="72">
        <f t="shared" si="1"/>
        <v>15.454545454545455</v>
      </c>
      <c r="J33" s="72">
        <v>3</v>
      </c>
      <c r="K33" s="72" t="s">
        <v>36</v>
      </c>
      <c r="L33" s="73">
        <v>115810.42</v>
      </c>
      <c r="M33" s="73">
        <v>23499</v>
      </c>
      <c r="N33" s="71">
        <v>44106</v>
      </c>
      <c r="O33" s="70" t="s">
        <v>50</v>
      </c>
      <c r="P33" s="67"/>
      <c r="Q33" s="79"/>
      <c r="R33" s="79"/>
      <c r="S33" s="79"/>
      <c r="T33" s="79"/>
      <c r="U33" s="79"/>
      <c r="V33" s="80"/>
      <c r="W33" s="23"/>
      <c r="X33" s="80"/>
      <c r="Y33" s="66"/>
      <c r="Z33" s="81"/>
    </row>
    <row r="34" spans="1:26" ht="25.35" customHeight="1">
      <c r="A34" s="69">
        <v>20</v>
      </c>
      <c r="B34" s="69">
        <v>25</v>
      </c>
      <c r="C34" s="60" t="s">
        <v>305</v>
      </c>
      <c r="D34" s="73">
        <v>371</v>
      </c>
      <c r="E34" s="73">
        <v>235.32</v>
      </c>
      <c r="F34" s="76">
        <f>(D34-E34)/E34</f>
        <v>0.57657657657657657</v>
      </c>
      <c r="G34" s="73">
        <v>76</v>
      </c>
      <c r="H34" s="72" t="s">
        <v>36</v>
      </c>
      <c r="I34" s="72" t="s">
        <v>36</v>
      </c>
      <c r="J34" s="72">
        <v>3</v>
      </c>
      <c r="K34" s="72">
        <v>5</v>
      </c>
      <c r="L34" s="73">
        <v>3938.32</v>
      </c>
      <c r="M34" s="73">
        <v>771</v>
      </c>
      <c r="N34" s="71">
        <v>44330</v>
      </c>
      <c r="O34" s="70" t="s">
        <v>82</v>
      </c>
      <c r="P34" s="67"/>
      <c r="Q34" s="79"/>
      <c r="R34" s="79"/>
      <c r="S34" s="79"/>
      <c r="T34" s="79"/>
      <c r="U34" s="79"/>
      <c r="V34" s="80"/>
      <c r="W34" s="81"/>
      <c r="X34" s="80"/>
      <c r="Y34" s="66"/>
      <c r="Z34" s="81"/>
    </row>
    <row r="35" spans="1:26" ht="25.35" customHeight="1">
      <c r="A35" s="45"/>
      <c r="B35" s="45"/>
      <c r="C35" s="56" t="s">
        <v>66</v>
      </c>
      <c r="D35" s="68">
        <f ca="1">SUM(D23:D37)</f>
        <v>499194.24</v>
      </c>
      <c r="E35" s="68">
        <f ca="1">SUM(E23:E37)</f>
        <v>441687.75000000012</v>
      </c>
      <c r="F35" s="78">
        <f ca="1">(D35-E35)/E35</f>
        <v>0.13019715851299896</v>
      </c>
      <c r="G35" s="68">
        <f ca="1">SUM(G23:G37)</f>
        <v>119755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75" t="s">
        <v>36</v>
      </c>
      <c r="C37" s="30" t="s">
        <v>544</v>
      </c>
      <c r="D37" s="73">
        <v>366.5</v>
      </c>
      <c r="E37" s="72" t="s">
        <v>36</v>
      </c>
      <c r="F37" s="72" t="s">
        <v>36</v>
      </c>
      <c r="G37" s="73">
        <v>237</v>
      </c>
      <c r="H37" s="28">
        <v>10</v>
      </c>
      <c r="I37" s="72">
        <f>G37/H37</f>
        <v>23.7</v>
      </c>
      <c r="J37" s="72">
        <v>3</v>
      </c>
      <c r="K37" s="72" t="s">
        <v>36</v>
      </c>
      <c r="L37" s="73">
        <v>72304.36</v>
      </c>
      <c r="M37" s="73">
        <v>16178</v>
      </c>
      <c r="N37" s="71">
        <v>43749</v>
      </c>
      <c r="O37" s="70" t="s">
        <v>41</v>
      </c>
      <c r="P37" s="67"/>
      <c r="Q37" s="79"/>
      <c r="R37" s="79"/>
      <c r="S37" s="79"/>
      <c r="T37" s="79"/>
      <c r="U37" s="79"/>
      <c r="V37" s="80"/>
      <c r="W37" s="23"/>
      <c r="X37" s="80"/>
      <c r="Y37" s="66"/>
      <c r="Z37" s="81"/>
    </row>
    <row r="38" spans="1:26" ht="25.35" customHeight="1">
      <c r="A38" s="69">
        <v>22</v>
      </c>
      <c r="B38" s="82">
        <v>38</v>
      </c>
      <c r="C38" s="30" t="s">
        <v>328</v>
      </c>
      <c r="D38" s="73">
        <v>305.64999999999998</v>
      </c>
      <c r="E38" s="73">
        <v>37.700000000000003</v>
      </c>
      <c r="F38" s="76">
        <f>(D38-E38)/E38</f>
        <v>7.1074270557029173</v>
      </c>
      <c r="G38" s="73">
        <v>98</v>
      </c>
      <c r="H38" s="72">
        <v>4</v>
      </c>
      <c r="I38" s="72">
        <f t="shared" ref="I38:I46" si="2">G38/H38</f>
        <v>24.5</v>
      </c>
      <c r="J38" s="72">
        <v>1</v>
      </c>
      <c r="K38" s="72" t="s">
        <v>36</v>
      </c>
      <c r="L38" s="73">
        <v>66569.37</v>
      </c>
      <c r="M38" s="73">
        <v>14337</v>
      </c>
      <c r="N38" s="71">
        <v>44113</v>
      </c>
      <c r="O38" s="70" t="s">
        <v>41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69">
        <v>16</v>
      </c>
      <c r="C39" s="30" t="s">
        <v>458</v>
      </c>
      <c r="D39" s="73">
        <v>279</v>
      </c>
      <c r="E39" s="73">
        <v>611</v>
      </c>
      <c r="F39" s="76">
        <f>(D39-E39)/E39</f>
        <v>-0.54337152209492634</v>
      </c>
      <c r="G39" s="73">
        <v>41</v>
      </c>
      <c r="H39" s="72">
        <v>2</v>
      </c>
      <c r="I39" s="72">
        <f t="shared" si="2"/>
        <v>20.5</v>
      </c>
      <c r="J39" s="72">
        <v>2</v>
      </c>
      <c r="K39" s="72">
        <v>7</v>
      </c>
      <c r="L39" s="73">
        <v>22777.82</v>
      </c>
      <c r="M39" s="73">
        <v>4107</v>
      </c>
      <c r="N39" s="71">
        <v>44316</v>
      </c>
      <c r="O39" s="70" t="s">
        <v>50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8</v>
      </c>
      <c r="C40" s="29" t="s">
        <v>577</v>
      </c>
      <c r="D40" s="73">
        <v>223</v>
      </c>
      <c r="E40" s="72">
        <v>1736.44</v>
      </c>
      <c r="F40" s="76">
        <f>(D40-E40)/E40</f>
        <v>-0.87157632858031375</v>
      </c>
      <c r="G40" s="73">
        <v>40</v>
      </c>
      <c r="H40" s="72">
        <v>12</v>
      </c>
      <c r="I40" s="72">
        <f t="shared" si="2"/>
        <v>3.3333333333333335</v>
      </c>
      <c r="J40" s="72">
        <v>5</v>
      </c>
      <c r="K40" s="72">
        <v>2</v>
      </c>
      <c r="L40" s="73">
        <v>1959.44</v>
      </c>
      <c r="M40" s="73">
        <v>340</v>
      </c>
      <c r="N40" s="71">
        <v>44351</v>
      </c>
      <c r="O40" s="70" t="s">
        <v>50</v>
      </c>
      <c r="P40" s="67"/>
      <c r="Q40" s="65"/>
      <c r="R40" s="59"/>
      <c r="S40" s="65"/>
      <c r="T40" s="67"/>
      <c r="U40" s="66"/>
      <c r="V40" s="66"/>
      <c r="W40" s="67"/>
      <c r="X40" s="66"/>
      <c r="Y40" s="66"/>
      <c r="Z40" s="66"/>
    </row>
    <row r="41" spans="1:26" ht="25.35" customHeight="1">
      <c r="A41" s="69">
        <v>25</v>
      </c>
      <c r="B41" s="82">
        <v>22</v>
      </c>
      <c r="C41" s="30" t="s">
        <v>448</v>
      </c>
      <c r="D41" s="73">
        <v>206</v>
      </c>
      <c r="E41" s="73">
        <v>272</v>
      </c>
      <c r="F41" s="76">
        <f>(D41-E41)/E41</f>
        <v>-0.24264705882352941</v>
      </c>
      <c r="G41" s="73">
        <v>44</v>
      </c>
      <c r="H41" s="72">
        <v>4</v>
      </c>
      <c r="I41" s="72">
        <f t="shared" si="2"/>
        <v>11</v>
      </c>
      <c r="J41" s="72">
        <v>2</v>
      </c>
      <c r="K41" s="72">
        <v>7</v>
      </c>
      <c r="L41" s="73">
        <v>27465.919999999998</v>
      </c>
      <c r="M41" s="73">
        <v>4839</v>
      </c>
      <c r="N41" s="71">
        <v>44316</v>
      </c>
      <c r="O41" s="70" t="s">
        <v>80</v>
      </c>
      <c r="P41" s="67"/>
      <c r="Q41" s="65"/>
      <c r="R41" s="59"/>
      <c r="S41" s="65"/>
      <c r="T41" s="67"/>
      <c r="U41" s="66"/>
      <c r="V41" s="66"/>
      <c r="W41" s="67"/>
      <c r="X41" s="66"/>
      <c r="Y41" s="66"/>
      <c r="Z41" s="66"/>
    </row>
    <row r="42" spans="1:26" ht="25.35" customHeight="1">
      <c r="A42" s="69">
        <v>26</v>
      </c>
      <c r="B42" s="75" t="s">
        <v>36</v>
      </c>
      <c r="C42" s="60" t="s">
        <v>479</v>
      </c>
      <c r="D42" s="73">
        <v>192</v>
      </c>
      <c r="E42" s="72" t="s">
        <v>36</v>
      </c>
      <c r="F42" s="72" t="s">
        <v>36</v>
      </c>
      <c r="G42" s="73">
        <v>120</v>
      </c>
      <c r="H42" s="28">
        <v>4</v>
      </c>
      <c r="I42" s="72">
        <f t="shared" si="2"/>
        <v>30</v>
      </c>
      <c r="J42" s="72">
        <v>2</v>
      </c>
      <c r="K42" s="72" t="s">
        <v>36</v>
      </c>
      <c r="L42" s="73">
        <v>89744</v>
      </c>
      <c r="M42" s="73">
        <v>20910</v>
      </c>
      <c r="N42" s="71">
        <v>43875</v>
      </c>
      <c r="O42" s="70" t="s">
        <v>50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75" t="s">
        <v>36</v>
      </c>
      <c r="C43" s="60" t="s">
        <v>558</v>
      </c>
      <c r="D43" s="73">
        <v>123</v>
      </c>
      <c r="E43" s="72" t="s">
        <v>36</v>
      </c>
      <c r="F43" s="72" t="s">
        <v>36</v>
      </c>
      <c r="G43" s="73">
        <v>77</v>
      </c>
      <c r="H43" s="28">
        <v>12</v>
      </c>
      <c r="I43" s="72">
        <f t="shared" si="2"/>
        <v>6.416666666666667</v>
      </c>
      <c r="J43" s="72">
        <v>3</v>
      </c>
      <c r="K43" s="72" t="s">
        <v>36</v>
      </c>
      <c r="L43" s="73">
        <v>44001.68</v>
      </c>
      <c r="M43" s="73">
        <v>10374</v>
      </c>
      <c r="N43" s="71">
        <v>43763</v>
      </c>
      <c r="O43" s="70" t="s">
        <v>41</v>
      </c>
      <c r="P43" s="67"/>
      <c r="Q43" s="79"/>
      <c r="R43" s="79"/>
      <c r="S43" s="79"/>
      <c r="T43" s="79"/>
      <c r="U43" s="79"/>
      <c r="V43" s="80"/>
      <c r="W43" s="81"/>
      <c r="X43" s="80"/>
      <c r="Y43" s="81"/>
      <c r="Z43" s="66"/>
    </row>
    <row r="44" spans="1:26" ht="25.35" customHeight="1">
      <c r="A44" s="69">
        <v>28</v>
      </c>
      <c r="B44" s="25">
        <v>41</v>
      </c>
      <c r="C44" s="74" t="s">
        <v>569</v>
      </c>
      <c r="D44" s="73">
        <v>42.5</v>
      </c>
      <c r="E44" s="72">
        <v>14</v>
      </c>
      <c r="F44" s="76">
        <f>(D44-E44)/E44</f>
        <v>2.0357142857142856</v>
      </c>
      <c r="G44" s="73">
        <v>10</v>
      </c>
      <c r="H44" s="28">
        <v>2</v>
      </c>
      <c r="I44" s="72">
        <f t="shared" si="2"/>
        <v>5</v>
      </c>
      <c r="J44" s="72">
        <v>2</v>
      </c>
      <c r="K44" s="72">
        <v>2</v>
      </c>
      <c r="L44" s="73">
        <v>56.5</v>
      </c>
      <c r="M44" s="73">
        <v>12</v>
      </c>
      <c r="N44" s="71">
        <v>44351</v>
      </c>
      <c r="O44" s="58" t="s">
        <v>570</v>
      </c>
      <c r="P44" s="67"/>
      <c r="Q44" s="79"/>
      <c r="R44" s="79"/>
      <c r="S44" s="79"/>
      <c r="T44" s="79"/>
      <c r="U44" s="79"/>
      <c r="V44" s="80"/>
      <c r="W44" s="81"/>
      <c r="X44" s="80"/>
      <c r="Y44" s="81"/>
      <c r="Z44" s="66"/>
    </row>
    <row r="45" spans="1:26" ht="25.35" customHeight="1">
      <c r="A45" s="69">
        <v>29</v>
      </c>
      <c r="B45" s="69">
        <v>28</v>
      </c>
      <c r="C45" s="77" t="s">
        <v>552</v>
      </c>
      <c r="D45" s="73">
        <v>32</v>
      </c>
      <c r="E45" s="73">
        <v>116.8</v>
      </c>
      <c r="F45" s="76">
        <f>(D45-E45)/E45</f>
        <v>-0.72602739726027399</v>
      </c>
      <c r="G45" s="73">
        <v>7</v>
      </c>
      <c r="H45" s="72">
        <v>3</v>
      </c>
      <c r="I45" s="72">
        <f t="shared" si="2"/>
        <v>2.3333333333333335</v>
      </c>
      <c r="J45" s="72">
        <v>1</v>
      </c>
      <c r="K45" s="72">
        <v>6</v>
      </c>
      <c r="L45" s="73">
        <v>14911</v>
      </c>
      <c r="M45" s="73">
        <v>2382</v>
      </c>
      <c r="N45" s="71">
        <v>44323</v>
      </c>
      <c r="O45" s="70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81"/>
      <c r="Z45" s="66"/>
    </row>
    <row r="46" spans="1:26" ht="25.35" customHeight="1">
      <c r="A46" s="69">
        <v>30</v>
      </c>
      <c r="B46" s="25">
        <v>40</v>
      </c>
      <c r="C46" s="74" t="s">
        <v>459</v>
      </c>
      <c r="D46" s="73">
        <v>24</v>
      </c>
      <c r="E46" s="72">
        <v>24</v>
      </c>
      <c r="F46" s="76">
        <f>(D46-E46)/E46</f>
        <v>0</v>
      </c>
      <c r="G46" s="73">
        <v>7</v>
      </c>
      <c r="H46" s="28">
        <v>1</v>
      </c>
      <c r="I46" s="72">
        <f t="shared" si="2"/>
        <v>7</v>
      </c>
      <c r="J46" s="72">
        <v>1</v>
      </c>
      <c r="K46" s="72" t="s">
        <v>36</v>
      </c>
      <c r="L46" s="73">
        <v>49186</v>
      </c>
      <c r="M46" s="73">
        <v>9170</v>
      </c>
      <c r="N46" s="71">
        <v>43805</v>
      </c>
      <c r="O46" s="70" t="s">
        <v>50</v>
      </c>
      <c r="P46" s="67"/>
      <c r="Q46" s="79"/>
      <c r="R46" s="79"/>
      <c r="S46" s="79"/>
      <c r="T46" s="79"/>
      <c r="U46" s="79"/>
      <c r="V46" s="80"/>
      <c r="W46" s="81"/>
      <c r="X46" s="80"/>
      <c r="Y46" s="81"/>
      <c r="Z46" s="66"/>
    </row>
    <row r="47" spans="1:26" ht="25.35" customHeight="1">
      <c r="A47" s="45"/>
      <c r="B47" s="45"/>
      <c r="C47" s="56" t="s">
        <v>90</v>
      </c>
      <c r="D47" s="68">
        <f ca="1">SUM(D35:D49)</f>
        <v>880800.52</v>
      </c>
      <c r="E47" s="68">
        <f ca="1">SUM(E35:E49)</f>
        <v>985772.75000000023</v>
      </c>
      <c r="F47" s="22">
        <f ca="1">(D47-E47)/E47</f>
        <v>-0.19854878239742518</v>
      </c>
      <c r="G47" s="68">
        <f ca="1">SUM(G35:G49)</f>
        <v>290595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34</v>
      </c>
      <c r="C49" s="74" t="s">
        <v>571</v>
      </c>
      <c r="D49" s="73">
        <v>9</v>
      </c>
      <c r="E49" s="72" t="s">
        <v>36</v>
      </c>
      <c r="F49" s="72" t="s">
        <v>36</v>
      </c>
      <c r="G49" s="73">
        <v>3</v>
      </c>
      <c r="H49" s="72">
        <v>1</v>
      </c>
      <c r="I49" s="72">
        <f>G49/H49</f>
        <v>3</v>
      </c>
      <c r="J49" s="72">
        <v>1</v>
      </c>
      <c r="K49" s="72">
        <v>1</v>
      </c>
      <c r="L49" s="73">
        <v>9</v>
      </c>
      <c r="M49" s="73">
        <v>3</v>
      </c>
      <c r="N49" s="71">
        <v>44361</v>
      </c>
      <c r="O49" s="58" t="s">
        <v>570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4.6" customHeight="1">
      <c r="A50" s="69">
        <v>32</v>
      </c>
      <c r="B50" s="69" t="s">
        <v>34</v>
      </c>
      <c r="C50" s="74" t="s">
        <v>578</v>
      </c>
      <c r="D50" s="73">
        <v>8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>
        <v>1</v>
      </c>
      <c r="L50" s="73">
        <v>8</v>
      </c>
      <c r="M50" s="73">
        <v>2</v>
      </c>
      <c r="N50" s="71">
        <v>44361</v>
      </c>
      <c r="O50" s="70" t="s">
        <v>570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34</v>
      </c>
      <c r="C51" s="74" t="s">
        <v>536</v>
      </c>
      <c r="D51" s="73">
        <v>7</v>
      </c>
      <c r="E51" s="73">
        <v>78.099999999999994</v>
      </c>
      <c r="F51" s="76">
        <f>(D51-E51)/E51</f>
        <v>-0.91037131882202305</v>
      </c>
      <c r="G51" s="73">
        <v>1</v>
      </c>
      <c r="H51" s="72">
        <v>1</v>
      </c>
      <c r="I51" s="72">
        <f>G51/H51</f>
        <v>1</v>
      </c>
      <c r="J51" s="72">
        <v>1</v>
      </c>
      <c r="K51" s="72">
        <v>4</v>
      </c>
      <c r="L51" s="73">
        <v>4995.6799999999994</v>
      </c>
      <c r="M51" s="73">
        <v>797</v>
      </c>
      <c r="N51" s="71">
        <v>44337</v>
      </c>
      <c r="O51" s="70" t="s">
        <v>50</v>
      </c>
      <c r="P51" s="67"/>
      <c r="Q51" s="65"/>
      <c r="R51" s="59"/>
      <c r="S51" s="65"/>
      <c r="T51" s="67"/>
      <c r="U51" s="66"/>
      <c r="V51" s="66"/>
      <c r="W51" s="66"/>
      <c r="X51" s="66"/>
      <c r="Y51" s="67"/>
      <c r="Z51" s="66"/>
    </row>
    <row r="52" spans="1:26" ht="25.35" customHeight="1">
      <c r="A52" s="45"/>
      <c r="B52" s="45"/>
      <c r="C52" s="56" t="s">
        <v>208</v>
      </c>
      <c r="D52" s="68">
        <f ca="1">SUM(D47:D51)</f>
        <v>880824.52</v>
      </c>
      <c r="E52" s="68">
        <f ca="1">SUM(E47:E51)</f>
        <v>629688.71000000008</v>
      </c>
      <c r="F52" s="22">
        <f ca="1">(D52-E52)/E52</f>
        <v>0.39882533387012753</v>
      </c>
      <c r="G52" s="68">
        <f ca="1">SUM(G47:G51)</f>
        <v>194113</v>
      </c>
      <c r="H52" s="68"/>
      <c r="I52" s="47"/>
      <c r="J52" s="46"/>
      <c r="K52" s="48"/>
      <c r="L52" s="49"/>
      <c r="M52" s="53"/>
      <c r="N52" s="50"/>
      <c r="O52" s="5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23.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7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68" spans="16:18">
      <c r="P68" s="65"/>
      <c r="Q68" s="65"/>
      <c r="R68" s="67"/>
    </row>
    <row r="71" spans="16:18">
      <c r="P71" s="67"/>
      <c r="Q71" s="65"/>
      <c r="R71" s="65"/>
    </row>
    <row r="75" spans="16:18" ht="12" customHeight="1">
      <c r="P75" s="65"/>
      <c r="Q75" s="65"/>
      <c r="R75" s="65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1.44140625" style="8" customWidth="1"/>
    <col min="24" max="24" width="13.6640625" style="8" customWidth="1"/>
    <col min="25" max="25" width="14.88671875" style="8" customWidth="1"/>
    <col min="26" max="26" width="12" style="8" bestFit="1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579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580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574</v>
      </c>
      <c r="E6" s="36" t="s">
        <v>581</v>
      </c>
      <c r="F6" s="108"/>
      <c r="G6" s="36" t="s">
        <v>574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575</v>
      </c>
      <c r="E10" s="90" t="s">
        <v>582</v>
      </c>
      <c r="F10" s="108"/>
      <c r="G10" s="90" t="s">
        <v>575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5"/>
      <c r="X12" s="66"/>
      <c r="Y12" s="4"/>
      <c r="Z12" s="2"/>
    </row>
    <row r="13" spans="1:26" ht="25.35" customHeight="1">
      <c r="A13" s="69">
        <v>1</v>
      </c>
      <c r="B13" s="69" t="s">
        <v>34</v>
      </c>
      <c r="C13" s="74" t="s">
        <v>487</v>
      </c>
      <c r="D13" s="73">
        <v>34372.480000000003</v>
      </c>
      <c r="E13" s="72" t="s">
        <v>36</v>
      </c>
      <c r="F13" s="72" t="s">
        <v>36</v>
      </c>
      <c r="G13" s="73">
        <v>5586</v>
      </c>
      <c r="H13" s="72">
        <v>246</v>
      </c>
      <c r="I13" s="72">
        <f t="shared" ref="I13:I22" si="0">G13/H13</f>
        <v>22.707317073170731</v>
      </c>
      <c r="J13" s="72">
        <v>14</v>
      </c>
      <c r="K13" s="72">
        <v>1</v>
      </c>
      <c r="L13" s="73">
        <v>38517.01</v>
      </c>
      <c r="M13" s="73">
        <v>6224</v>
      </c>
      <c r="N13" s="71">
        <v>44351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 t="s">
        <v>34</v>
      </c>
      <c r="C14" s="74" t="s">
        <v>331</v>
      </c>
      <c r="D14" s="73">
        <v>16922.28</v>
      </c>
      <c r="E14" s="72" t="s">
        <v>36</v>
      </c>
      <c r="F14" s="72" t="s">
        <v>36</v>
      </c>
      <c r="G14" s="73">
        <v>3910</v>
      </c>
      <c r="H14" s="72">
        <v>321</v>
      </c>
      <c r="I14" s="72">
        <f t="shared" si="0"/>
        <v>12.180685358255452</v>
      </c>
      <c r="J14" s="72">
        <v>17</v>
      </c>
      <c r="K14" s="72">
        <v>1</v>
      </c>
      <c r="L14" s="73">
        <v>17756</v>
      </c>
      <c r="M14" s="73">
        <v>4077</v>
      </c>
      <c r="N14" s="71">
        <v>44351</v>
      </c>
      <c r="O14" s="70" t="s">
        <v>37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>
        <v>1</v>
      </c>
      <c r="C15" s="74" t="s">
        <v>393</v>
      </c>
      <c r="D15" s="73">
        <v>15746.63</v>
      </c>
      <c r="E15" s="73">
        <v>39614.730000000003</v>
      </c>
      <c r="F15" s="76">
        <f>(D15-E15)/E15</f>
        <v>-0.60250568412305228</v>
      </c>
      <c r="G15" s="73">
        <v>2419</v>
      </c>
      <c r="H15" s="72">
        <v>226</v>
      </c>
      <c r="I15" s="72">
        <f t="shared" si="0"/>
        <v>10.70353982300885</v>
      </c>
      <c r="J15" s="72">
        <v>10</v>
      </c>
      <c r="K15" s="72">
        <v>2</v>
      </c>
      <c r="L15" s="73">
        <v>61005</v>
      </c>
      <c r="M15" s="73">
        <v>9175</v>
      </c>
      <c r="N15" s="71">
        <v>44344</v>
      </c>
      <c r="O15" s="70" t="s">
        <v>39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520</v>
      </c>
      <c r="D16" s="73">
        <v>4756.13</v>
      </c>
      <c r="E16" s="73">
        <v>14924.34</v>
      </c>
      <c r="F16" s="76">
        <f>(D16-E16)/E16</f>
        <v>-0.68131723077871442</v>
      </c>
      <c r="G16" s="73">
        <v>1143</v>
      </c>
      <c r="H16" s="72">
        <v>160</v>
      </c>
      <c r="I16" s="72">
        <f t="shared" si="0"/>
        <v>7.1437499999999998</v>
      </c>
      <c r="J16" s="72">
        <v>14</v>
      </c>
      <c r="K16" s="72">
        <v>3</v>
      </c>
      <c r="L16" s="73">
        <v>42120</v>
      </c>
      <c r="M16" s="73">
        <v>9084</v>
      </c>
      <c r="N16" s="71">
        <v>44337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3</v>
      </c>
      <c r="C17" s="74" t="s">
        <v>518</v>
      </c>
      <c r="D17" s="73">
        <v>4586.4399999999996</v>
      </c>
      <c r="E17" s="73">
        <v>8990.39</v>
      </c>
      <c r="F17" s="76">
        <f>(D17-E17)/E17</f>
        <v>-0.48985082960805926</v>
      </c>
      <c r="G17" s="73">
        <v>803</v>
      </c>
      <c r="H17" s="72">
        <v>101</v>
      </c>
      <c r="I17" s="72">
        <f t="shared" si="0"/>
        <v>7.9504950495049505</v>
      </c>
      <c r="J17" s="72">
        <v>10</v>
      </c>
      <c r="K17" s="72">
        <v>2</v>
      </c>
      <c r="L17" s="73">
        <v>13889</v>
      </c>
      <c r="M17" s="73">
        <v>2418</v>
      </c>
      <c r="N17" s="71">
        <v>44344</v>
      </c>
      <c r="O17" s="70" t="s">
        <v>43</v>
      </c>
      <c r="P17" s="67"/>
      <c r="Q17" s="79"/>
      <c r="R17" s="79"/>
      <c r="S17" s="79"/>
      <c r="T17" s="79"/>
      <c r="U17" s="81"/>
      <c r="V17" s="80"/>
      <c r="W17" s="81"/>
      <c r="X17" s="80"/>
      <c r="Y17" s="81"/>
      <c r="Z17" s="66"/>
    </row>
    <row r="18" spans="1:26" ht="25.35" customHeight="1">
      <c r="A18" s="69">
        <v>6</v>
      </c>
      <c r="B18" s="69">
        <v>4</v>
      </c>
      <c r="C18" s="74" t="s">
        <v>564</v>
      </c>
      <c r="D18" s="73">
        <v>2582.11</v>
      </c>
      <c r="E18" s="73">
        <v>6575.3</v>
      </c>
      <c r="F18" s="76">
        <f>(D18-E18)/E18</f>
        <v>-0.60730156798929325</v>
      </c>
      <c r="G18" s="73">
        <v>422</v>
      </c>
      <c r="H18" s="72">
        <v>65</v>
      </c>
      <c r="I18" s="72">
        <f t="shared" si="0"/>
        <v>6.4923076923076923</v>
      </c>
      <c r="J18" s="72">
        <v>9</v>
      </c>
      <c r="K18" s="72">
        <v>4</v>
      </c>
      <c r="L18" s="73">
        <v>47835.46</v>
      </c>
      <c r="M18" s="73">
        <v>7507</v>
      </c>
      <c r="N18" s="71">
        <v>44330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34</v>
      </c>
      <c r="C19" s="74" t="s">
        <v>567</v>
      </c>
      <c r="D19" s="73">
        <v>2161.0300000000002</v>
      </c>
      <c r="E19" s="72" t="s">
        <v>36</v>
      </c>
      <c r="F19" s="72" t="s">
        <v>36</v>
      </c>
      <c r="G19" s="73">
        <v>384</v>
      </c>
      <c r="H19" s="72">
        <v>140</v>
      </c>
      <c r="I19" s="72">
        <f t="shared" si="0"/>
        <v>2.7428571428571429</v>
      </c>
      <c r="J19" s="72">
        <v>13</v>
      </c>
      <c r="K19" s="72">
        <v>1</v>
      </c>
      <c r="L19" s="73">
        <v>2323.88</v>
      </c>
      <c r="M19" s="73">
        <v>413</v>
      </c>
      <c r="N19" s="71">
        <v>44351</v>
      </c>
      <c r="O19" s="70" t="s">
        <v>41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 t="s">
        <v>34</v>
      </c>
      <c r="C20" s="74" t="s">
        <v>577</v>
      </c>
      <c r="D20" s="73">
        <v>1736.44</v>
      </c>
      <c r="E20" s="72" t="s">
        <v>36</v>
      </c>
      <c r="F20" s="72" t="s">
        <v>36</v>
      </c>
      <c r="G20" s="73">
        <v>300</v>
      </c>
      <c r="H20" s="72">
        <v>130</v>
      </c>
      <c r="I20" s="72">
        <f t="shared" si="0"/>
        <v>2.3076923076923075</v>
      </c>
      <c r="J20" s="72">
        <v>12</v>
      </c>
      <c r="K20" s="72">
        <v>1</v>
      </c>
      <c r="L20" s="73">
        <v>1736.44</v>
      </c>
      <c r="M20" s="73">
        <v>300</v>
      </c>
      <c r="N20" s="71">
        <v>44351</v>
      </c>
      <c r="O20" s="58" t="s">
        <v>50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5</v>
      </c>
      <c r="C21" s="29" t="s">
        <v>330</v>
      </c>
      <c r="D21" s="73">
        <v>1545.95</v>
      </c>
      <c r="E21" s="73">
        <v>5270.89</v>
      </c>
      <c r="F21" s="76">
        <f>(D21-E21)/E21</f>
        <v>-0.70670038646224831</v>
      </c>
      <c r="G21" s="73">
        <v>324</v>
      </c>
      <c r="H21" s="72">
        <v>105</v>
      </c>
      <c r="I21" s="72">
        <f t="shared" si="0"/>
        <v>3.0857142857142859</v>
      </c>
      <c r="J21" s="72">
        <v>9</v>
      </c>
      <c r="K21" s="72">
        <v>5</v>
      </c>
      <c r="L21" s="73">
        <v>51013.56</v>
      </c>
      <c r="M21" s="73">
        <v>10543</v>
      </c>
      <c r="N21" s="71">
        <v>44323</v>
      </c>
      <c r="O21" s="70" t="s">
        <v>56</v>
      </c>
      <c r="P21" s="67"/>
      <c r="Q21" s="79"/>
      <c r="R21" s="79"/>
      <c r="S21" s="79"/>
      <c r="T21" s="79"/>
      <c r="U21" s="79"/>
      <c r="V21" s="80"/>
      <c r="W21" s="80"/>
      <c r="X21" s="81"/>
      <c r="Y21" s="66"/>
      <c r="Z21" s="81"/>
    </row>
    <row r="22" spans="1:26" ht="25.35" customHeight="1">
      <c r="A22" s="69">
        <v>10</v>
      </c>
      <c r="B22" s="69">
        <v>6</v>
      </c>
      <c r="C22" s="74" t="s">
        <v>551</v>
      </c>
      <c r="D22" s="73">
        <v>1421.59</v>
      </c>
      <c r="E22" s="73">
        <v>4865.92</v>
      </c>
      <c r="F22" s="76">
        <f>(D22-E22)/E22</f>
        <v>-0.70784764237800868</v>
      </c>
      <c r="G22" s="73">
        <v>244</v>
      </c>
      <c r="H22" s="72">
        <v>46</v>
      </c>
      <c r="I22" s="72">
        <f t="shared" si="0"/>
        <v>5.3043478260869561</v>
      </c>
      <c r="J22" s="72">
        <v>6</v>
      </c>
      <c r="K22" s="72">
        <v>2</v>
      </c>
      <c r="L22" s="73">
        <v>6677.71</v>
      </c>
      <c r="M22" s="73">
        <v>1125</v>
      </c>
      <c r="N22" s="71">
        <v>44344</v>
      </c>
      <c r="O22" s="70" t="s">
        <v>41</v>
      </c>
      <c r="P22" s="67"/>
      <c r="Q22" s="79"/>
      <c r="R22" s="79"/>
      <c r="S22" s="79"/>
      <c r="T22" s="79"/>
      <c r="U22" s="79"/>
      <c r="V22" s="80"/>
      <c r="W22" s="81"/>
      <c r="X22" s="80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85831.08</v>
      </c>
      <c r="E23" s="68">
        <f>SUM(E13:E22)</f>
        <v>80241.570000000007</v>
      </c>
      <c r="F23" s="22">
        <f>(D23-E23)/E23</f>
        <v>6.9658532354239758E-2</v>
      </c>
      <c r="G23" s="68">
        <f>SUM(G13:G22)</f>
        <v>15535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12</v>
      </c>
      <c r="C25" s="74" t="s">
        <v>555</v>
      </c>
      <c r="D25" s="73">
        <v>1202.3800000000001</v>
      </c>
      <c r="E25" s="73">
        <f>1441.93+652.74</f>
        <v>2094.67</v>
      </c>
      <c r="F25" s="76">
        <f>(D25-E25)/E25</f>
        <v>-0.4259811808065232</v>
      </c>
      <c r="G25" s="73">
        <v>251</v>
      </c>
      <c r="H25" s="72">
        <v>39</v>
      </c>
      <c r="I25" s="72">
        <f>G25/H25</f>
        <v>6.4358974358974361</v>
      </c>
      <c r="J25" s="72">
        <v>6</v>
      </c>
      <c r="K25" s="72">
        <v>2</v>
      </c>
      <c r="L25" s="73">
        <v>3297.05</v>
      </c>
      <c r="M25" s="73">
        <v>647</v>
      </c>
      <c r="N25" s="71">
        <v>44344</v>
      </c>
      <c r="O25" s="70" t="s">
        <v>556</v>
      </c>
      <c r="P25" s="67"/>
      <c r="Q25" s="79"/>
      <c r="R25" s="79"/>
      <c r="S25" s="79"/>
      <c r="T25" s="79"/>
      <c r="U25" s="79"/>
      <c r="V25" s="80"/>
      <c r="W25" s="81"/>
      <c r="X25" s="80"/>
      <c r="Y25" s="81"/>
      <c r="Z25" s="66"/>
    </row>
    <row r="26" spans="1:26" ht="25.35" customHeight="1">
      <c r="A26" s="69">
        <v>12</v>
      </c>
      <c r="B26" s="69" t="s">
        <v>58</v>
      </c>
      <c r="C26" s="74" t="s">
        <v>541</v>
      </c>
      <c r="D26" s="73">
        <v>1188.6400000000001</v>
      </c>
      <c r="E26" s="72" t="s">
        <v>36</v>
      </c>
      <c r="F26" s="72" t="s">
        <v>36</v>
      </c>
      <c r="G26" s="73">
        <v>265</v>
      </c>
      <c r="H26" s="72">
        <v>17</v>
      </c>
      <c r="I26" s="72">
        <f>G26/H26</f>
        <v>15.588235294117647</v>
      </c>
      <c r="J26" s="72">
        <v>9</v>
      </c>
      <c r="K26" s="72">
        <v>0</v>
      </c>
      <c r="L26" s="73">
        <v>1188.6400000000001</v>
      </c>
      <c r="M26" s="73">
        <v>265</v>
      </c>
      <c r="N26" s="71" t="s">
        <v>563</v>
      </c>
      <c r="O26" s="14" t="s">
        <v>142</v>
      </c>
      <c r="P26" s="67"/>
      <c r="Q26" s="79"/>
      <c r="R26" s="79"/>
      <c r="S26" s="79"/>
      <c r="T26" s="79"/>
      <c r="U26" s="79"/>
      <c r="V26" s="80"/>
      <c r="W26" s="81"/>
      <c r="X26" s="80"/>
      <c r="Y26" s="81"/>
      <c r="Z26" s="66"/>
    </row>
    <row r="27" spans="1:26" ht="25.35" customHeight="1">
      <c r="A27" s="69">
        <v>13</v>
      </c>
      <c r="B27" s="69">
        <v>8</v>
      </c>
      <c r="C27" s="74" t="s">
        <v>565</v>
      </c>
      <c r="D27" s="73">
        <v>1079</v>
      </c>
      <c r="E27" s="73">
        <v>3840</v>
      </c>
      <c r="F27" s="76">
        <f t="shared" ref="F27:F35" si="1">(D27-E27)/E27</f>
        <v>-0.71901041666666665</v>
      </c>
      <c r="G27" s="73">
        <v>171</v>
      </c>
      <c r="H27" s="72" t="s">
        <v>36</v>
      </c>
      <c r="I27" s="72" t="s">
        <v>36</v>
      </c>
      <c r="J27" s="72">
        <v>3</v>
      </c>
      <c r="K27" s="72">
        <v>3</v>
      </c>
      <c r="L27" s="73">
        <v>12704</v>
      </c>
      <c r="M27" s="73">
        <v>2041</v>
      </c>
      <c r="N27" s="71">
        <v>44337</v>
      </c>
      <c r="O27" s="70" t="s">
        <v>47</v>
      </c>
      <c r="P27" s="67"/>
      <c r="Q27" s="79"/>
      <c r="R27" s="79"/>
      <c r="S27" s="79"/>
      <c r="T27" s="79"/>
      <c r="U27" s="79"/>
      <c r="V27" s="80"/>
      <c r="W27" s="81"/>
      <c r="X27" s="80"/>
      <c r="Y27" s="81"/>
      <c r="Z27" s="66"/>
    </row>
    <row r="28" spans="1:26" ht="25.35" customHeight="1">
      <c r="A28" s="69">
        <v>14</v>
      </c>
      <c r="B28" s="69">
        <v>9</v>
      </c>
      <c r="C28" s="74" t="s">
        <v>477</v>
      </c>
      <c r="D28" s="73">
        <v>772.07</v>
      </c>
      <c r="E28" s="73">
        <v>3066.2</v>
      </c>
      <c r="F28" s="76">
        <f t="shared" si="1"/>
        <v>-0.74819972604526774</v>
      </c>
      <c r="G28" s="73">
        <v>170</v>
      </c>
      <c r="H28" s="28">
        <v>54</v>
      </c>
      <c r="I28" s="72">
        <f t="shared" ref="I28:I33" si="2">G28/H28</f>
        <v>3.1481481481481484</v>
      </c>
      <c r="J28" s="72">
        <v>7</v>
      </c>
      <c r="K28" s="72">
        <v>6</v>
      </c>
      <c r="L28" s="73">
        <v>43191</v>
      </c>
      <c r="M28" s="73">
        <v>8973</v>
      </c>
      <c r="N28" s="71">
        <v>44316</v>
      </c>
      <c r="O28" s="70" t="s">
        <v>43</v>
      </c>
      <c r="P28" s="67"/>
      <c r="Q28" s="79"/>
      <c r="R28" s="79"/>
      <c r="S28" s="79"/>
      <c r="T28" s="79"/>
      <c r="U28" s="79"/>
      <c r="V28" s="80"/>
      <c r="W28" s="81"/>
      <c r="X28" s="80"/>
      <c r="Y28" s="81"/>
      <c r="Z28" s="66"/>
    </row>
    <row r="29" spans="1:26" ht="25.35" customHeight="1">
      <c r="A29" s="69">
        <v>15</v>
      </c>
      <c r="B29" s="69">
        <v>14</v>
      </c>
      <c r="C29" s="29" t="s">
        <v>583</v>
      </c>
      <c r="D29" s="73">
        <v>739.57</v>
      </c>
      <c r="E29" s="73">
        <v>1711.97</v>
      </c>
      <c r="F29" s="76">
        <f t="shared" si="1"/>
        <v>-0.56800060748728076</v>
      </c>
      <c r="G29" s="73">
        <v>159</v>
      </c>
      <c r="H29" s="72">
        <v>26</v>
      </c>
      <c r="I29" s="72">
        <f t="shared" si="2"/>
        <v>6.115384615384615</v>
      </c>
      <c r="J29" s="72">
        <v>3</v>
      </c>
      <c r="K29" s="72">
        <v>2</v>
      </c>
      <c r="L29" s="73">
        <v>2451.54</v>
      </c>
      <c r="M29" s="73">
        <v>478</v>
      </c>
      <c r="N29" s="71">
        <v>44344</v>
      </c>
      <c r="O29" s="70" t="s">
        <v>80</v>
      </c>
      <c r="P29" s="67"/>
      <c r="Q29" s="79"/>
      <c r="R29" s="79"/>
      <c r="S29" s="79"/>
      <c r="T29" s="79"/>
      <c r="U29" s="79"/>
      <c r="V29" s="80"/>
      <c r="W29" s="23"/>
      <c r="X29" s="80"/>
      <c r="Y29" s="81"/>
      <c r="Z29" s="66"/>
    </row>
    <row r="30" spans="1:26" ht="25.35" customHeight="1">
      <c r="A30" s="69">
        <v>16</v>
      </c>
      <c r="B30" s="69">
        <v>26</v>
      </c>
      <c r="C30" s="30" t="s">
        <v>458</v>
      </c>
      <c r="D30" s="73">
        <v>611</v>
      </c>
      <c r="E30" s="73">
        <v>429</v>
      </c>
      <c r="F30" s="76">
        <f t="shared" si="1"/>
        <v>0.42424242424242425</v>
      </c>
      <c r="G30" s="73">
        <v>131</v>
      </c>
      <c r="H30" s="72">
        <v>2</v>
      </c>
      <c r="I30" s="72">
        <f t="shared" si="2"/>
        <v>65.5</v>
      </c>
      <c r="J30" s="72">
        <v>1</v>
      </c>
      <c r="K30" s="72">
        <v>6</v>
      </c>
      <c r="L30" s="73">
        <v>22498.82</v>
      </c>
      <c r="M30" s="73">
        <v>4066</v>
      </c>
      <c r="N30" s="71">
        <v>44316</v>
      </c>
      <c r="O30" s="70" t="s">
        <v>50</v>
      </c>
      <c r="P30" s="67"/>
      <c r="Q30" s="79"/>
      <c r="R30" s="79"/>
      <c r="S30" s="79"/>
      <c r="T30" s="79"/>
      <c r="U30" s="79"/>
      <c r="V30" s="80"/>
      <c r="W30" s="23"/>
      <c r="X30" s="80"/>
      <c r="Y30" s="81"/>
      <c r="Z30" s="66"/>
    </row>
    <row r="31" spans="1:26" ht="25.35" customHeight="1">
      <c r="A31" s="69">
        <v>17</v>
      </c>
      <c r="B31" s="69">
        <v>16</v>
      </c>
      <c r="C31" s="29" t="s">
        <v>566</v>
      </c>
      <c r="D31" s="73">
        <v>404.89</v>
      </c>
      <c r="E31" s="73">
        <v>1200.58</v>
      </c>
      <c r="F31" s="76">
        <f t="shared" si="1"/>
        <v>-0.6627546685768545</v>
      </c>
      <c r="G31" s="73">
        <v>70</v>
      </c>
      <c r="H31" s="72">
        <v>19</v>
      </c>
      <c r="I31" s="72">
        <f t="shared" si="2"/>
        <v>3.6842105263157894</v>
      </c>
      <c r="J31" s="72">
        <v>2</v>
      </c>
      <c r="K31" s="72">
        <v>5</v>
      </c>
      <c r="L31" s="73">
        <v>25057.56</v>
      </c>
      <c r="M31" s="73">
        <v>4165</v>
      </c>
      <c r="N31" s="71">
        <v>44323</v>
      </c>
      <c r="O31" s="70" t="s">
        <v>56</v>
      </c>
      <c r="P31" s="67"/>
      <c r="Q31" s="79"/>
      <c r="R31" s="79"/>
      <c r="S31" s="79"/>
      <c r="T31" s="79"/>
      <c r="U31" s="79"/>
      <c r="V31" s="80"/>
      <c r="W31" s="23"/>
      <c r="X31" s="80"/>
      <c r="Y31" s="81"/>
      <c r="Z31" s="66"/>
    </row>
    <row r="32" spans="1:26" ht="25.35" customHeight="1">
      <c r="A32" s="69">
        <v>18</v>
      </c>
      <c r="B32" s="69">
        <v>22</v>
      </c>
      <c r="C32" s="15" t="s">
        <v>216</v>
      </c>
      <c r="D32" s="73">
        <v>388.5</v>
      </c>
      <c r="E32" s="73">
        <v>742.5</v>
      </c>
      <c r="F32" s="76">
        <f t="shared" si="1"/>
        <v>-0.47676767676767678</v>
      </c>
      <c r="G32" s="73">
        <v>75</v>
      </c>
      <c r="H32" s="72">
        <v>10</v>
      </c>
      <c r="I32" s="72">
        <f t="shared" si="2"/>
        <v>7.5</v>
      </c>
      <c r="J32" s="72">
        <v>2</v>
      </c>
      <c r="K32" s="72">
        <v>5</v>
      </c>
      <c r="L32" s="73">
        <v>22140</v>
      </c>
      <c r="M32" s="73">
        <v>3879</v>
      </c>
      <c r="N32" s="71">
        <v>44323</v>
      </c>
      <c r="O32" s="70" t="s">
        <v>43</v>
      </c>
      <c r="P32" s="67"/>
      <c r="Q32" s="79"/>
      <c r="R32" s="79"/>
      <c r="S32" s="79"/>
      <c r="T32" s="79"/>
      <c r="U32" s="79"/>
      <c r="V32" s="80"/>
      <c r="W32" s="23"/>
      <c r="X32" s="80"/>
      <c r="Y32" s="81"/>
      <c r="Z32" s="66"/>
    </row>
    <row r="33" spans="1:26" ht="25.35" customHeight="1">
      <c r="A33" s="69">
        <v>19</v>
      </c>
      <c r="B33" s="82">
        <v>17</v>
      </c>
      <c r="C33" s="74" t="s">
        <v>557</v>
      </c>
      <c r="D33" s="73">
        <v>379.5</v>
      </c>
      <c r="E33" s="73">
        <v>1177.55</v>
      </c>
      <c r="F33" s="76">
        <f t="shared" si="1"/>
        <v>-0.67772069126576362</v>
      </c>
      <c r="G33" s="73">
        <v>65</v>
      </c>
      <c r="H33" s="72">
        <v>19</v>
      </c>
      <c r="I33" s="72">
        <f t="shared" si="2"/>
        <v>3.4210526315789473</v>
      </c>
      <c r="J33" s="72">
        <v>5</v>
      </c>
      <c r="K33" s="72">
        <v>3</v>
      </c>
      <c r="L33" s="73">
        <v>7283.81</v>
      </c>
      <c r="M33" s="73">
        <v>1230</v>
      </c>
      <c r="N33" s="71">
        <v>44337</v>
      </c>
      <c r="O33" s="70" t="s">
        <v>41</v>
      </c>
      <c r="P33" s="67"/>
      <c r="Q33" s="79"/>
      <c r="R33" s="79"/>
      <c r="S33" s="79"/>
      <c r="T33" s="79"/>
      <c r="U33" s="79"/>
      <c r="V33" s="80"/>
      <c r="W33" s="81"/>
      <c r="X33" s="80"/>
      <c r="Y33" s="81"/>
      <c r="Z33" s="66"/>
    </row>
    <row r="34" spans="1:26" ht="25.35" customHeight="1">
      <c r="A34" s="69">
        <v>20</v>
      </c>
      <c r="B34" s="82">
        <v>13</v>
      </c>
      <c r="C34" s="74" t="s">
        <v>584</v>
      </c>
      <c r="D34" s="73">
        <v>301</v>
      </c>
      <c r="E34" s="73">
        <v>2031</v>
      </c>
      <c r="F34" s="76">
        <f t="shared" si="1"/>
        <v>-0.8517971442639094</v>
      </c>
      <c r="G34" s="73">
        <v>52</v>
      </c>
      <c r="H34" s="72" t="s">
        <v>36</v>
      </c>
      <c r="I34" s="72" t="s">
        <v>36</v>
      </c>
      <c r="J34" s="72" t="s">
        <v>36</v>
      </c>
      <c r="K34" s="72">
        <v>2</v>
      </c>
      <c r="L34" s="73">
        <v>2332</v>
      </c>
      <c r="M34" s="73">
        <v>475</v>
      </c>
      <c r="N34" s="71">
        <v>44344</v>
      </c>
      <c r="O34" s="58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92897.630000000019</v>
      </c>
      <c r="E35" s="68">
        <f>SUM(E23:E34)</f>
        <v>96535.040000000008</v>
      </c>
      <c r="F35" s="22">
        <f t="shared" si="1"/>
        <v>-3.7679686049749278E-2</v>
      </c>
      <c r="G35" s="68">
        <f>SUM(G23:G34)</f>
        <v>16944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>
        <v>10</v>
      </c>
      <c r="C37" s="74" t="s">
        <v>585</v>
      </c>
      <c r="D37" s="73">
        <v>290.60000000000002</v>
      </c>
      <c r="E37" s="73">
        <v>3058.59</v>
      </c>
      <c r="F37" s="76">
        <f>(D37-E37)/E37</f>
        <v>-0.90498890011410493</v>
      </c>
      <c r="G37" s="73">
        <v>47</v>
      </c>
      <c r="H37" s="72">
        <v>8</v>
      </c>
      <c r="I37" s="72">
        <f>G37/H37</f>
        <v>5.875</v>
      </c>
      <c r="J37" s="72">
        <v>2</v>
      </c>
      <c r="K37" s="72">
        <v>3</v>
      </c>
      <c r="L37" s="73">
        <v>14047.66</v>
      </c>
      <c r="M37" s="73">
        <v>2183</v>
      </c>
      <c r="N37" s="71">
        <v>44337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69">
        <v>28</v>
      </c>
      <c r="C38" s="30" t="s">
        <v>448</v>
      </c>
      <c r="D38" s="73">
        <v>272</v>
      </c>
      <c r="E38" s="73">
        <v>386.5</v>
      </c>
      <c r="F38" s="76">
        <f>(D38-E38)/E38</f>
        <v>-0.296248382923674</v>
      </c>
      <c r="G38" s="73">
        <v>48</v>
      </c>
      <c r="H38" s="72">
        <v>6</v>
      </c>
      <c r="I38" s="72">
        <f>G38/H38</f>
        <v>8</v>
      </c>
      <c r="J38" s="72">
        <v>2</v>
      </c>
      <c r="K38" s="72">
        <v>6</v>
      </c>
      <c r="L38" s="73">
        <v>27259.919999999998</v>
      </c>
      <c r="M38" s="73">
        <v>4795</v>
      </c>
      <c r="N38" s="71">
        <v>44316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7"/>
      <c r="Y38" s="66"/>
      <c r="Z38" s="66"/>
    </row>
    <row r="39" spans="1:26" ht="25.35" customHeight="1">
      <c r="A39" s="69">
        <v>23</v>
      </c>
      <c r="B39" s="75" t="s">
        <v>36</v>
      </c>
      <c r="C39" s="29" t="s">
        <v>586</v>
      </c>
      <c r="D39" s="73">
        <v>254</v>
      </c>
      <c r="E39" s="72" t="s">
        <v>36</v>
      </c>
      <c r="F39" s="72" t="s">
        <v>36</v>
      </c>
      <c r="G39" s="73">
        <v>52</v>
      </c>
      <c r="H39" s="72" t="s">
        <v>36</v>
      </c>
      <c r="I39" s="72" t="s">
        <v>36</v>
      </c>
      <c r="J39" s="72" t="s">
        <v>36</v>
      </c>
      <c r="K39" s="72">
        <v>6</v>
      </c>
      <c r="L39" s="73">
        <v>2184.4</v>
      </c>
      <c r="M39" s="73">
        <v>428</v>
      </c>
      <c r="N39" s="71">
        <v>44316</v>
      </c>
      <c r="O39" s="70" t="s">
        <v>139</v>
      </c>
      <c r="P39" s="67"/>
      <c r="Q39" s="79"/>
      <c r="R39" s="79"/>
      <c r="S39" s="79"/>
      <c r="T39" s="79"/>
      <c r="U39" s="79"/>
      <c r="V39" s="80"/>
      <c r="W39" s="23"/>
      <c r="X39" s="80"/>
      <c r="Y39" s="81"/>
      <c r="Z39" s="66"/>
    </row>
    <row r="40" spans="1:26" ht="25.35" customHeight="1">
      <c r="A40" s="69">
        <v>24</v>
      </c>
      <c r="B40" s="69" t="s">
        <v>58</v>
      </c>
      <c r="C40" s="29" t="s">
        <v>535</v>
      </c>
      <c r="D40" s="73">
        <v>235.3</v>
      </c>
      <c r="E40" s="72" t="s">
        <v>36</v>
      </c>
      <c r="F40" s="72" t="s">
        <v>36</v>
      </c>
      <c r="G40" s="73">
        <v>42</v>
      </c>
      <c r="H40" s="72">
        <v>6</v>
      </c>
      <c r="I40" s="72">
        <f t="shared" ref="I40:I46" si="3">G40/H40</f>
        <v>7</v>
      </c>
      <c r="J40" s="72">
        <v>6</v>
      </c>
      <c r="K40" s="72">
        <v>0</v>
      </c>
      <c r="L40" s="73">
        <v>235.3</v>
      </c>
      <c r="M40" s="73">
        <v>42</v>
      </c>
      <c r="N40" s="71" t="s">
        <v>563</v>
      </c>
      <c r="O40" s="70" t="s">
        <v>41</v>
      </c>
      <c r="P40" s="67"/>
      <c r="Q40" s="79"/>
      <c r="R40" s="79"/>
      <c r="S40" s="79"/>
      <c r="T40" s="79"/>
      <c r="U40" s="79"/>
      <c r="V40" s="80"/>
      <c r="W40" s="81"/>
      <c r="X40" s="80"/>
      <c r="Y40" s="81"/>
      <c r="Z40" s="66"/>
    </row>
    <row r="41" spans="1:26" ht="25.35" customHeight="1">
      <c r="A41" s="69">
        <v>25</v>
      </c>
      <c r="B41" s="69">
        <v>19</v>
      </c>
      <c r="C41" s="60" t="s">
        <v>305</v>
      </c>
      <c r="D41" s="73">
        <v>235.32</v>
      </c>
      <c r="E41" s="73">
        <v>887</v>
      </c>
      <c r="F41" s="76">
        <f>(D41-E41)/E41</f>
        <v>-0.73470124013528759</v>
      </c>
      <c r="G41" s="73">
        <v>45</v>
      </c>
      <c r="H41" s="72" t="s">
        <v>36</v>
      </c>
      <c r="I41" s="72" t="s">
        <v>36</v>
      </c>
      <c r="J41" s="72">
        <v>3</v>
      </c>
      <c r="K41" s="72">
        <v>4</v>
      </c>
      <c r="L41" s="73">
        <f>3332+D41</f>
        <v>3567.32</v>
      </c>
      <c r="M41" s="73">
        <f>650+G41</f>
        <v>695</v>
      </c>
      <c r="N41" s="71">
        <v>44330</v>
      </c>
      <c r="O41" s="70" t="s">
        <v>82</v>
      </c>
      <c r="P41" s="67"/>
      <c r="Q41" s="79"/>
      <c r="R41" s="79"/>
      <c r="S41" s="79"/>
      <c r="T41" s="79"/>
      <c r="U41" s="79"/>
      <c r="V41" s="80"/>
      <c r="W41" s="81"/>
      <c r="X41" s="80"/>
      <c r="Y41" s="66"/>
      <c r="Z41" s="81"/>
    </row>
    <row r="42" spans="1:26" ht="25.35" customHeight="1">
      <c r="A42" s="69">
        <v>26</v>
      </c>
      <c r="B42" s="69">
        <v>34</v>
      </c>
      <c r="C42" s="60" t="s">
        <v>553</v>
      </c>
      <c r="D42" s="73">
        <v>168</v>
      </c>
      <c r="E42" s="73">
        <v>16</v>
      </c>
      <c r="F42" s="76">
        <f>(D42-E42)/E42</f>
        <v>9.5</v>
      </c>
      <c r="G42" s="73">
        <v>95</v>
      </c>
      <c r="H42" s="72">
        <v>9</v>
      </c>
      <c r="I42" s="72">
        <f t="shared" si="3"/>
        <v>10.555555555555555</v>
      </c>
      <c r="J42" s="72">
        <v>3</v>
      </c>
      <c r="K42" s="72" t="s">
        <v>36</v>
      </c>
      <c r="L42" s="73">
        <v>334039.03000000003</v>
      </c>
      <c r="M42" s="73">
        <v>71302</v>
      </c>
      <c r="N42" s="71">
        <v>43700</v>
      </c>
      <c r="O42" s="14" t="s">
        <v>142</v>
      </c>
      <c r="P42" s="67"/>
      <c r="Q42" s="79"/>
      <c r="R42" s="79"/>
      <c r="S42" s="79"/>
      <c r="T42" s="79"/>
      <c r="U42" s="79"/>
      <c r="V42" s="80"/>
      <c r="W42" s="81"/>
      <c r="X42" s="80"/>
      <c r="Y42" s="66"/>
      <c r="Z42" s="81"/>
    </row>
    <row r="43" spans="1:26" ht="25.35" customHeight="1">
      <c r="A43" s="69">
        <v>27</v>
      </c>
      <c r="B43" s="69">
        <v>11</v>
      </c>
      <c r="C43" s="60" t="s">
        <v>587</v>
      </c>
      <c r="D43" s="73">
        <v>161</v>
      </c>
      <c r="E43" s="73">
        <v>2625.33</v>
      </c>
      <c r="F43" s="76">
        <f>(D43-E43)/E43</f>
        <v>-0.93867437617366201</v>
      </c>
      <c r="G43" s="73">
        <v>25</v>
      </c>
      <c r="H43" s="28">
        <v>6</v>
      </c>
      <c r="I43" s="72">
        <f t="shared" si="3"/>
        <v>4.166666666666667</v>
      </c>
      <c r="J43" s="72">
        <v>2</v>
      </c>
      <c r="K43" s="72">
        <v>5</v>
      </c>
      <c r="L43" s="73">
        <v>50332.88</v>
      </c>
      <c r="M43" s="73">
        <v>7319</v>
      </c>
      <c r="N43" s="71">
        <v>44323</v>
      </c>
      <c r="O43" s="14" t="s">
        <v>142</v>
      </c>
      <c r="P43" s="67"/>
      <c r="Q43" s="79"/>
      <c r="R43" s="79"/>
      <c r="S43" s="79"/>
      <c r="T43" s="79"/>
      <c r="U43" s="79"/>
      <c r="V43" s="80"/>
      <c r="W43" s="81"/>
      <c r="X43" s="80"/>
      <c r="Y43" s="66"/>
      <c r="Z43" s="81"/>
    </row>
    <row r="44" spans="1:26" ht="25.35" customHeight="1">
      <c r="A44" s="69">
        <v>28</v>
      </c>
      <c r="B44" s="69">
        <v>23</v>
      </c>
      <c r="C44" s="74" t="s">
        <v>327</v>
      </c>
      <c r="D44" s="73">
        <v>160.75</v>
      </c>
      <c r="E44" s="73">
        <v>654.1</v>
      </c>
      <c r="F44" s="76">
        <f>(D44-E44)/E44</f>
        <v>-0.75424247057024918</v>
      </c>
      <c r="G44" s="73">
        <v>41</v>
      </c>
      <c r="H44" s="72">
        <v>7</v>
      </c>
      <c r="I44" s="72">
        <f t="shared" si="3"/>
        <v>5.8571428571428568</v>
      </c>
      <c r="J44" s="72">
        <v>1</v>
      </c>
      <c r="K44" s="72" t="s">
        <v>36</v>
      </c>
      <c r="L44" s="73">
        <v>115426.57</v>
      </c>
      <c r="M44" s="73">
        <v>23329</v>
      </c>
      <c r="N44" s="71">
        <v>44106</v>
      </c>
      <c r="O44" s="70" t="s">
        <v>50</v>
      </c>
      <c r="P44" s="67"/>
      <c r="Q44" s="79"/>
      <c r="R44" s="79"/>
      <c r="S44" s="79"/>
      <c r="T44" s="79"/>
      <c r="U44" s="79"/>
      <c r="V44" s="80"/>
      <c r="W44" s="81"/>
      <c r="X44" s="80"/>
      <c r="Y44" s="66"/>
      <c r="Z44" s="81"/>
    </row>
    <row r="45" spans="1:26" ht="25.35" customHeight="1">
      <c r="A45" s="69">
        <v>29</v>
      </c>
      <c r="B45" s="69">
        <v>15</v>
      </c>
      <c r="C45" s="77" t="s">
        <v>552</v>
      </c>
      <c r="D45" s="73">
        <v>116.8</v>
      </c>
      <c r="E45" s="73">
        <v>1430.8</v>
      </c>
      <c r="F45" s="76">
        <f>(D45-E45)/E45</f>
        <v>-0.91836734693877553</v>
      </c>
      <c r="G45" s="73">
        <v>23</v>
      </c>
      <c r="H45" s="72">
        <v>6</v>
      </c>
      <c r="I45" s="72">
        <f t="shared" si="3"/>
        <v>3.8333333333333335</v>
      </c>
      <c r="J45" s="72">
        <v>2</v>
      </c>
      <c r="K45" s="72">
        <v>5</v>
      </c>
      <c r="L45" s="73">
        <v>14879</v>
      </c>
      <c r="M45" s="73">
        <v>2375</v>
      </c>
      <c r="N45" s="71">
        <v>44323</v>
      </c>
      <c r="O45" s="58" t="s">
        <v>84</v>
      </c>
      <c r="P45" s="67"/>
      <c r="Q45" s="79"/>
      <c r="R45" s="79"/>
      <c r="S45" s="79"/>
      <c r="T45" s="79"/>
      <c r="U45" s="79"/>
      <c r="V45" s="80"/>
      <c r="W45" s="81"/>
      <c r="X45" s="80"/>
      <c r="Y45" s="66"/>
      <c r="Z45" s="81"/>
    </row>
    <row r="46" spans="1:26" ht="25.35" customHeight="1">
      <c r="A46" s="69">
        <v>30</v>
      </c>
      <c r="B46" s="75" t="s">
        <v>36</v>
      </c>
      <c r="C46" s="29" t="s">
        <v>568</v>
      </c>
      <c r="D46" s="73">
        <v>112.5</v>
      </c>
      <c r="E46" s="72" t="s">
        <v>36</v>
      </c>
      <c r="F46" s="72" t="s">
        <v>36</v>
      </c>
      <c r="G46" s="73">
        <v>67</v>
      </c>
      <c r="H46" s="28">
        <v>12</v>
      </c>
      <c r="I46" s="72">
        <f t="shared" si="3"/>
        <v>5.583333333333333</v>
      </c>
      <c r="J46" s="72">
        <v>3</v>
      </c>
      <c r="K46" s="72" t="s">
        <v>36</v>
      </c>
      <c r="L46" s="73">
        <v>150402</v>
      </c>
      <c r="M46" s="73">
        <v>30398</v>
      </c>
      <c r="N46" s="71">
        <v>43721</v>
      </c>
      <c r="O46" s="70" t="s">
        <v>41</v>
      </c>
      <c r="P46" s="67"/>
      <c r="Q46" s="79"/>
      <c r="R46" s="79"/>
      <c r="S46" s="79"/>
      <c r="T46" s="79"/>
      <c r="U46" s="79"/>
      <c r="V46" s="80"/>
      <c r="W46" s="81"/>
      <c r="X46" s="80"/>
      <c r="Y46" s="66"/>
      <c r="Z46" s="81"/>
    </row>
    <row r="47" spans="1:26" ht="25.35" customHeight="1">
      <c r="A47" s="45"/>
      <c r="B47" s="45"/>
      <c r="C47" s="56" t="s">
        <v>90</v>
      </c>
      <c r="D47" s="68">
        <f>SUM(D35:D46)</f>
        <v>94903.900000000038</v>
      </c>
      <c r="E47" s="68">
        <f>SUM(E35:E46)</f>
        <v>105593.36000000002</v>
      </c>
      <c r="F47" s="22">
        <f>(D47-E47)/E47</f>
        <v>-0.10123231233479052</v>
      </c>
      <c r="G47" s="68">
        <f>SUM(G35:G46)</f>
        <v>17429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75" t="s">
        <v>36</v>
      </c>
      <c r="C49" s="60" t="s">
        <v>511</v>
      </c>
      <c r="D49" s="73">
        <v>107</v>
      </c>
      <c r="E49" s="72" t="s">
        <v>36</v>
      </c>
      <c r="F49" s="72" t="s">
        <v>36</v>
      </c>
      <c r="G49" s="73">
        <v>59</v>
      </c>
      <c r="H49" s="28">
        <v>7</v>
      </c>
      <c r="I49" s="72">
        <f>G49/H49</f>
        <v>8.4285714285714288</v>
      </c>
      <c r="J49" s="72">
        <v>2</v>
      </c>
      <c r="K49" s="72" t="s">
        <v>36</v>
      </c>
      <c r="L49" s="73">
        <v>19713</v>
      </c>
      <c r="M49" s="73">
        <v>4622</v>
      </c>
      <c r="N49" s="71">
        <v>44057</v>
      </c>
      <c r="O49" s="70" t="s">
        <v>50</v>
      </c>
      <c r="P49" s="67"/>
      <c r="Q49" s="65"/>
      <c r="R49" s="59"/>
      <c r="S49" s="65"/>
      <c r="T49" s="67"/>
      <c r="U49" s="66"/>
      <c r="V49" s="66"/>
      <c r="W49" s="66"/>
      <c r="X49" s="67"/>
      <c r="Y49" s="66"/>
      <c r="Z49" s="66"/>
    </row>
    <row r="50" spans="1:26" ht="25.35" customHeight="1">
      <c r="A50" s="69">
        <v>32</v>
      </c>
      <c r="B50" s="69">
        <v>27</v>
      </c>
      <c r="C50" s="29" t="s">
        <v>588</v>
      </c>
      <c r="D50" s="73">
        <v>92</v>
      </c>
      <c r="E50" s="73">
        <v>419</v>
      </c>
      <c r="F50" s="76">
        <f>(D50-E50)/E50</f>
        <v>-0.78042959427207637</v>
      </c>
      <c r="G50" s="73">
        <v>17</v>
      </c>
      <c r="H50" s="72" t="s">
        <v>36</v>
      </c>
      <c r="I50" s="72" t="s">
        <v>36</v>
      </c>
      <c r="J50" s="72" t="s">
        <v>36</v>
      </c>
      <c r="K50" s="72">
        <v>3</v>
      </c>
      <c r="L50" s="73">
        <v>1921</v>
      </c>
      <c r="M50" s="73">
        <v>357</v>
      </c>
      <c r="N50" s="71">
        <v>44337</v>
      </c>
      <c r="O50" s="70" t="s">
        <v>139</v>
      </c>
      <c r="P50" s="67"/>
      <c r="Q50" s="65"/>
      <c r="R50" s="59"/>
      <c r="S50" s="65"/>
      <c r="T50" s="67"/>
      <c r="U50" s="66"/>
      <c r="V50" s="66"/>
      <c r="W50" s="66"/>
      <c r="X50" s="67"/>
      <c r="Y50" s="66"/>
      <c r="Z50" s="66"/>
    </row>
    <row r="51" spans="1:26" ht="25.35" customHeight="1">
      <c r="A51" s="69">
        <v>33</v>
      </c>
      <c r="B51" s="75" t="s">
        <v>36</v>
      </c>
      <c r="C51" s="60" t="s">
        <v>510</v>
      </c>
      <c r="D51" s="73">
        <v>80</v>
      </c>
      <c r="E51" s="72" t="s">
        <v>36</v>
      </c>
      <c r="F51" s="72" t="s">
        <v>36</v>
      </c>
      <c r="G51" s="73">
        <v>45</v>
      </c>
      <c r="H51" s="28">
        <v>7</v>
      </c>
      <c r="I51" s="72">
        <f>G51/H51</f>
        <v>6.4285714285714288</v>
      </c>
      <c r="J51" s="72">
        <v>2</v>
      </c>
      <c r="K51" s="72" t="s">
        <v>36</v>
      </c>
      <c r="L51" s="73">
        <v>23984</v>
      </c>
      <c r="M51" s="73">
        <v>5659</v>
      </c>
      <c r="N51" s="71">
        <v>44015</v>
      </c>
      <c r="O51" s="70" t="s">
        <v>50</v>
      </c>
      <c r="P51" s="67"/>
      <c r="Q51" s="79"/>
      <c r="R51" s="79"/>
      <c r="S51" s="79"/>
      <c r="T51" s="79"/>
      <c r="U51" s="79"/>
      <c r="V51" s="80"/>
      <c r="W51" s="81"/>
      <c r="X51" s="80"/>
      <c r="Y51" s="66"/>
      <c r="Z51" s="81"/>
    </row>
    <row r="52" spans="1:26" ht="25.35" customHeight="1">
      <c r="A52" s="69">
        <v>34</v>
      </c>
      <c r="B52" s="69">
        <v>20</v>
      </c>
      <c r="C52" s="74" t="s">
        <v>536</v>
      </c>
      <c r="D52" s="73">
        <v>78.099999999999994</v>
      </c>
      <c r="E52" s="73">
        <v>836.3</v>
      </c>
      <c r="F52" s="76">
        <f>(D52-E52)/E52</f>
        <v>-0.90661245964366854</v>
      </c>
      <c r="G52" s="73">
        <v>14</v>
      </c>
      <c r="H52" s="72">
        <v>3</v>
      </c>
      <c r="I52" s="72">
        <f>G52/H52</f>
        <v>4.666666666666667</v>
      </c>
      <c r="J52" s="72">
        <v>1</v>
      </c>
      <c r="K52" s="72">
        <v>3</v>
      </c>
      <c r="L52" s="73">
        <v>4988.6799999999994</v>
      </c>
      <c r="M52" s="73">
        <v>796</v>
      </c>
      <c r="N52" s="71">
        <v>44337</v>
      </c>
      <c r="O52" s="70" t="s">
        <v>50</v>
      </c>
      <c r="P52" s="67"/>
      <c r="Q52" s="79"/>
      <c r="R52" s="79"/>
      <c r="S52" s="79"/>
      <c r="T52" s="79"/>
      <c r="U52" s="79"/>
      <c r="V52" s="80"/>
      <c r="W52" s="81"/>
      <c r="X52" s="80"/>
      <c r="Y52" s="66"/>
      <c r="Z52" s="81"/>
    </row>
    <row r="53" spans="1:26" ht="25.35" customHeight="1">
      <c r="A53" s="69">
        <v>35</v>
      </c>
      <c r="B53" s="75" t="s">
        <v>36</v>
      </c>
      <c r="C53" s="60" t="s">
        <v>589</v>
      </c>
      <c r="D53" s="73">
        <v>64</v>
      </c>
      <c r="E53" s="72" t="s">
        <v>36</v>
      </c>
      <c r="F53" s="72" t="s">
        <v>36</v>
      </c>
      <c r="G53" s="73">
        <v>13</v>
      </c>
      <c r="H53" s="72">
        <v>1</v>
      </c>
      <c r="I53" s="72">
        <f>G53/H53</f>
        <v>13</v>
      </c>
      <c r="J53" s="72">
        <v>1</v>
      </c>
      <c r="K53" s="75" t="s">
        <v>36</v>
      </c>
      <c r="L53" s="73">
        <v>330.5</v>
      </c>
      <c r="M53" s="73">
        <v>62</v>
      </c>
      <c r="N53" s="71">
        <v>44330</v>
      </c>
      <c r="O53" s="70" t="s">
        <v>570</v>
      </c>
      <c r="P53" s="67"/>
      <c r="Q53" s="65"/>
      <c r="R53" s="59"/>
      <c r="S53" s="65"/>
      <c r="T53" s="67"/>
      <c r="U53" s="66"/>
      <c r="V53" s="66"/>
      <c r="W53" s="66"/>
      <c r="X53" s="66"/>
      <c r="Y53" s="66"/>
      <c r="Z53" s="67"/>
    </row>
    <row r="54" spans="1:26" ht="25.35" customHeight="1">
      <c r="A54" s="69">
        <v>36</v>
      </c>
      <c r="B54" s="69">
        <v>29</v>
      </c>
      <c r="C54" s="74" t="s">
        <v>590</v>
      </c>
      <c r="D54" s="73">
        <v>58</v>
      </c>
      <c r="E54" s="73">
        <v>359</v>
      </c>
      <c r="F54" s="76">
        <f>(D54-E54)/E54</f>
        <v>-0.83844011142061281</v>
      </c>
      <c r="G54" s="73">
        <v>12</v>
      </c>
      <c r="H54" s="72" t="s">
        <v>36</v>
      </c>
      <c r="I54" s="72" t="s">
        <v>36</v>
      </c>
      <c r="J54" s="72" t="s">
        <v>36</v>
      </c>
      <c r="K54" s="72">
        <v>4</v>
      </c>
      <c r="L54" s="73">
        <v>2176.5</v>
      </c>
      <c r="M54" s="73">
        <v>405</v>
      </c>
      <c r="N54" s="71">
        <v>44323</v>
      </c>
      <c r="O54" s="70" t="s">
        <v>139</v>
      </c>
      <c r="P54" s="67"/>
      <c r="Q54" s="79"/>
      <c r="R54" s="79"/>
      <c r="S54" s="79"/>
      <c r="T54" s="79"/>
      <c r="U54" s="79"/>
      <c r="V54" s="80"/>
      <c r="W54" s="81"/>
      <c r="X54" s="80"/>
      <c r="Y54" s="66"/>
      <c r="Z54" s="81"/>
    </row>
    <row r="55" spans="1:26" ht="24.75" customHeight="1">
      <c r="A55" s="69">
        <v>37</v>
      </c>
      <c r="B55" s="69">
        <v>24</v>
      </c>
      <c r="C55" s="74" t="s">
        <v>591</v>
      </c>
      <c r="D55" s="73">
        <v>55</v>
      </c>
      <c r="E55" s="73">
        <v>552.79999999999995</v>
      </c>
      <c r="F55" s="76">
        <f>(D55-E55)/E55</f>
        <v>-0.90050651230101297</v>
      </c>
      <c r="G55" s="73">
        <v>9</v>
      </c>
      <c r="H55" s="72" t="s">
        <v>36</v>
      </c>
      <c r="I55" s="72" t="s">
        <v>36</v>
      </c>
      <c r="J55" s="72" t="s">
        <v>36</v>
      </c>
      <c r="K55" s="72">
        <v>3</v>
      </c>
      <c r="L55" s="73">
        <v>2318.12</v>
      </c>
      <c r="M55" s="73">
        <v>469</v>
      </c>
      <c r="N55" s="71">
        <v>44330</v>
      </c>
      <c r="O55" s="70" t="s">
        <v>139</v>
      </c>
      <c r="P55" s="11"/>
      <c r="Q55" s="65"/>
      <c r="R55" s="59"/>
      <c r="S55" s="65"/>
      <c r="T55" s="67"/>
      <c r="U55" s="66"/>
      <c r="V55" s="66"/>
      <c r="W55" s="66"/>
      <c r="X55" s="66"/>
      <c r="Y55" s="66"/>
      <c r="Z55" s="67"/>
    </row>
    <row r="56" spans="1:26" ht="25.35" customHeight="1">
      <c r="A56" s="69">
        <v>38</v>
      </c>
      <c r="B56" s="69">
        <v>30</v>
      </c>
      <c r="C56" s="60" t="s">
        <v>328</v>
      </c>
      <c r="D56" s="73">
        <v>37.700000000000003</v>
      </c>
      <c r="E56" s="73">
        <v>178.25</v>
      </c>
      <c r="F56" s="76">
        <f>(D56-E56)/E56</f>
        <v>-0.78849929873772795</v>
      </c>
      <c r="G56" s="73">
        <v>7</v>
      </c>
      <c r="H56" s="72">
        <v>7</v>
      </c>
      <c r="I56" s="72">
        <f>G56/H56</f>
        <v>1</v>
      </c>
      <c r="J56" s="72">
        <v>1</v>
      </c>
      <c r="K56" s="72" t="s">
        <v>36</v>
      </c>
      <c r="L56" s="73">
        <v>66263.72</v>
      </c>
      <c r="M56" s="73">
        <v>14239</v>
      </c>
      <c r="N56" s="71">
        <v>44113</v>
      </c>
      <c r="O56" s="58" t="s">
        <v>41</v>
      </c>
      <c r="P56" s="67"/>
      <c r="Q56" s="65"/>
      <c r="R56" s="59"/>
      <c r="S56" s="65"/>
      <c r="T56" s="67"/>
      <c r="U56" s="66"/>
      <c r="V56" s="66"/>
      <c r="W56" s="66"/>
      <c r="X56" s="67"/>
      <c r="Y56" s="66"/>
      <c r="Z56" s="66"/>
    </row>
    <row r="57" spans="1:26" ht="25.35" customHeight="1">
      <c r="A57" s="69">
        <v>39</v>
      </c>
      <c r="B57" s="69">
        <v>18</v>
      </c>
      <c r="C57" s="29" t="s">
        <v>592</v>
      </c>
      <c r="D57" s="73">
        <v>29</v>
      </c>
      <c r="E57" s="73">
        <v>998</v>
      </c>
      <c r="F57" s="76">
        <f>(D57-E57)/E57</f>
        <v>-0.9709418837675351</v>
      </c>
      <c r="G57" s="73">
        <v>6</v>
      </c>
      <c r="H57" s="72" t="s">
        <v>36</v>
      </c>
      <c r="I57" s="72" t="s">
        <v>36</v>
      </c>
      <c r="J57" s="72">
        <v>1</v>
      </c>
      <c r="K57" s="72">
        <v>3</v>
      </c>
      <c r="L57" s="73">
        <v>5333</v>
      </c>
      <c r="M57" s="73">
        <v>916</v>
      </c>
      <c r="N57" s="71">
        <v>44337</v>
      </c>
      <c r="O57" s="70" t="s">
        <v>47</v>
      </c>
      <c r="P57" s="67"/>
      <c r="Q57" s="65"/>
      <c r="R57" s="59"/>
      <c r="S57" s="65"/>
      <c r="T57" s="67"/>
      <c r="U57" s="66"/>
      <c r="V57" s="66"/>
      <c r="W57" s="66"/>
      <c r="X57" s="66"/>
      <c r="Y57" s="67"/>
      <c r="Z57" s="66"/>
    </row>
    <row r="58" spans="1:26" ht="24.6" customHeight="1">
      <c r="A58" s="69">
        <v>40</v>
      </c>
      <c r="B58" s="75" t="s">
        <v>36</v>
      </c>
      <c r="C58" s="74" t="s">
        <v>459</v>
      </c>
      <c r="D58" s="73">
        <v>24</v>
      </c>
      <c r="E58" s="72" t="s">
        <v>36</v>
      </c>
      <c r="F58" s="72" t="s">
        <v>36</v>
      </c>
      <c r="G58" s="73">
        <v>4</v>
      </c>
      <c r="H58" s="28">
        <v>1</v>
      </c>
      <c r="I58" s="72">
        <f>G58/H58</f>
        <v>4</v>
      </c>
      <c r="J58" s="72">
        <v>1</v>
      </c>
      <c r="K58" s="72" t="s">
        <v>36</v>
      </c>
      <c r="L58" s="73">
        <v>49162</v>
      </c>
      <c r="M58" s="73">
        <v>9163</v>
      </c>
      <c r="N58" s="71">
        <v>43805</v>
      </c>
      <c r="O58" s="70" t="s">
        <v>50</v>
      </c>
      <c r="P58" s="67"/>
      <c r="Q58" s="65"/>
      <c r="R58" s="59"/>
      <c r="S58" s="65"/>
      <c r="T58" s="67"/>
      <c r="U58" s="66"/>
      <c r="V58" s="66"/>
      <c r="W58" s="66"/>
      <c r="X58" s="66"/>
      <c r="Y58" s="66"/>
      <c r="Z58" s="67"/>
    </row>
    <row r="59" spans="1:26" ht="25.35" customHeight="1">
      <c r="A59" s="45"/>
      <c r="B59" s="45"/>
      <c r="C59" s="56" t="s">
        <v>255</v>
      </c>
      <c r="D59" s="68">
        <f>SUM(D47:D58)</f>
        <v>95528.700000000041</v>
      </c>
      <c r="E59" s="68">
        <f>SUM(E47:E58)</f>
        <v>108936.71000000002</v>
      </c>
      <c r="F59" s="76">
        <f>(D59-E59)/E59</f>
        <v>-0.12308073192223244</v>
      </c>
      <c r="G59" s="68">
        <f>SUM(G47:G58)</f>
        <v>17615</v>
      </c>
      <c r="H59" s="68"/>
      <c r="I59" s="47"/>
      <c r="J59" s="46"/>
      <c r="K59" s="48"/>
      <c r="L59" s="49"/>
      <c r="M59" s="53"/>
      <c r="N59" s="50"/>
      <c r="O59" s="58"/>
      <c r="P59" s="67"/>
      <c r="Q59" s="65"/>
      <c r="R59" s="67"/>
      <c r="S59" s="65"/>
      <c r="T59" s="65"/>
      <c r="U59" s="65"/>
      <c r="V59" s="65"/>
      <c r="W59" s="65"/>
      <c r="X59" s="65"/>
      <c r="Y59" s="65"/>
      <c r="Z59" s="65"/>
    </row>
    <row r="60" spans="1:26" ht="14.1" customHeight="1">
      <c r="A60" s="43"/>
      <c r="B60" s="51"/>
      <c r="C60" s="44"/>
      <c r="D60" s="52"/>
      <c r="E60" s="52"/>
      <c r="F60" s="26"/>
      <c r="G60" s="52"/>
      <c r="H60" s="52"/>
      <c r="I60" s="52"/>
      <c r="J60" s="52"/>
      <c r="K60" s="52"/>
      <c r="L60" s="52"/>
      <c r="M60" s="52"/>
      <c r="N60" s="54"/>
      <c r="O60" s="42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24.6" customHeight="1">
      <c r="A61" s="69">
        <v>41</v>
      </c>
      <c r="B61" s="25" t="s">
        <v>34</v>
      </c>
      <c r="C61" s="74" t="s">
        <v>569</v>
      </c>
      <c r="D61" s="73">
        <v>14</v>
      </c>
      <c r="E61" s="72" t="s">
        <v>36</v>
      </c>
      <c r="F61" s="72" t="s">
        <v>36</v>
      </c>
      <c r="G61" s="73">
        <v>2</v>
      </c>
      <c r="H61" s="28">
        <v>2</v>
      </c>
      <c r="I61" s="72">
        <f>G61/H61</f>
        <v>1</v>
      </c>
      <c r="J61" s="72">
        <v>1</v>
      </c>
      <c r="K61" s="72">
        <v>1</v>
      </c>
      <c r="L61" s="73">
        <v>14</v>
      </c>
      <c r="M61" s="73">
        <v>2</v>
      </c>
      <c r="N61" s="71">
        <v>44351</v>
      </c>
      <c r="O61" s="70" t="s">
        <v>570</v>
      </c>
      <c r="P61" s="67"/>
      <c r="Q61" s="65"/>
      <c r="R61" s="59"/>
      <c r="S61" s="65"/>
      <c r="T61" s="67"/>
      <c r="U61" s="66"/>
      <c r="V61" s="66"/>
      <c r="W61" s="66"/>
      <c r="X61" s="66"/>
      <c r="Y61" s="66"/>
      <c r="Z61" s="67"/>
    </row>
    <row r="62" spans="1:26" ht="24.75" customHeight="1">
      <c r="A62" s="69">
        <v>42</v>
      </c>
      <c r="B62" s="75" t="s">
        <v>36</v>
      </c>
      <c r="C62" s="74" t="s">
        <v>534</v>
      </c>
      <c r="D62" s="73">
        <v>14</v>
      </c>
      <c r="E62" s="72" t="s">
        <v>36</v>
      </c>
      <c r="F62" s="72" t="s">
        <v>36</v>
      </c>
      <c r="G62" s="73">
        <v>2</v>
      </c>
      <c r="H62" s="28">
        <v>1</v>
      </c>
      <c r="I62" s="72">
        <f>G62/H62</f>
        <v>2</v>
      </c>
      <c r="J62" s="72">
        <v>1</v>
      </c>
      <c r="K62" s="72" t="s">
        <v>36</v>
      </c>
      <c r="L62" s="73">
        <v>6190.62</v>
      </c>
      <c r="M62" s="73">
        <v>1180</v>
      </c>
      <c r="N62" s="71">
        <v>44134</v>
      </c>
      <c r="O62" s="70" t="s">
        <v>80</v>
      </c>
      <c r="P62" s="67"/>
      <c r="Q62" s="65"/>
      <c r="R62" s="59"/>
      <c r="S62" s="65"/>
      <c r="T62" s="67"/>
      <c r="U62" s="66"/>
      <c r="V62" s="66"/>
      <c r="W62" s="66"/>
      <c r="X62" s="66"/>
      <c r="Y62" s="66"/>
      <c r="Z62" s="67"/>
    </row>
    <row r="63" spans="1:26" ht="25.35" customHeight="1">
      <c r="A63" s="45"/>
      <c r="B63" s="45"/>
      <c r="C63" s="56" t="s">
        <v>593</v>
      </c>
      <c r="D63" s="68">
        <f>SUM(D59:D62)</f>
        <v>95556.700000000041</v>
      </c>
      <c r="E63" s="68">
        <f>SUM(E59:E62)</f>
        <v>108936.71000000002</v>
      </c>
      <c r="F63" s="22">
        <f>(D63-E63)/E63</f>
        <v>-0.12282370194583606</v>
      </c>
      <c r="G63" s="68">
        <f>SUM(G59:G62)</f>
        <v>17619</v>
      </c>
      <c r="H63" s="68"/>
      <c r="I63" s="47"/>
      <c r="J63" s="46"/>
      <c r="K63" s="48"/>
      <c r="L63" s="49"/>
      <c r="M63" s="53"/>
      <c r="N63" s="50"/>
      <c r="O63" s="5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23.1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8:18" ht="17.25" customHeight="1">
      <c r="R65" s="65"/>
    </row>
    <row r="79" spans="18:18">
      <c r="R79" s="67"/>
    </row>
    <row r="82" spans="16:16">
      <c r="P82" s="67"/>
    </row>
    <row r="86" spans="16:16" ht="12" customHeight="1">
      <c r="P86" s="65"/>
    </row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1.44140625" style="8" customWidth="1"/>
    <col min="25" max="25" width="14.88671875" style="8" customWidth="1"/>
    <col min="26" max="26" width="12" style="8" bestFit="1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594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595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581</v>
      </c>
      <c r="E6" s="36" t="s">
        <v>596</v>
      </c>
      <c r="F6" s="108"/>
      <c r="G6" s="36" t="s">
        <v>581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582</v>
      </c>
      <c r="E10" s="90" t="s">
        <v>597</v>
      </c>
      <c r="F10" s="108"/>
      <c r="G10" s="90" t="s">
        <v>582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393</v>
      </c>
      <c r="D13" s="73">
        <v>39614.730000000003</v>
      </c>
      <c r="E13" s="72" t="s">
        <v>36</v>
      </c>
      <c r="F13" s="72" t="s">
        <v>36</v>
      </c>
      <c r="G13" s="73">
        <v>6160</v>
      </c>
      <c r="H13" s="72">
        <v>276</v>
      </c>
      <c r="I13" s="72">
        <f t="shared" ref="I13:I19" si="0">G13/H13</f>
        <v>22.318840579710145</v>
      </c>
      <c r="J13" s="72">
        <v>15</v>
      </c>
      <c r="K13" s="72">
        <v>1</v>
      </c>
      <c r="L13" s="73">
        <v>45258</v>
      </c>
      <c r="M13" s="73">
        <v>6756</v>
      </c>
      <c r="N13" s="71">
        <v>44344</v>
      </c>
      <c r="O13" s="70" t="s">
        <v>39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520</v>
      </c>
      <c r="D14" s="73">
        <v>14924.34</v>
      </c>
      <c r="E14" s="72">
        <v>22127.99</v>
      </c>
      <c r="F14" s="76">
        <f>(D14-E14)/E14</f>
        <v>-0.32554470604876451</v>
      </c>
      <c r="G14" s="73">
        <v>3187</v>
      </c>
      <c r="H14" s="72">
        <v>231</v>
      </c>
      <c r="I14" s="72">
        <f t="shared" si="0"/>
        <v>13.796536796536797</v>
      </c>
      <c r="J14" s="72">
        <v>17</v>
      </c>
      <c r="K14" s="72">
        <v>2</v>
      </c>
      <c r="L14" s="73">
        <v>37364</v>
      </c>
      <c r="M14" s="73">
        <v>7941</v>
      </c>
      <c r="N14" s="71">
        <v>44337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518</v>
      </c>
      <c r="D15" s="73">
        <v>8990.39</v>
      </c>
      <c r="E15" s="72" t="s">
        <v>36</v>
      </c>
      <c r="F15" s="72" t="s">
        <v>36</v>
      </c>
      <c r="G15" s="73">
        <v>1560</v>
      </c>
      <c r="H15" s="72">
        <v>198</v>
      </c>
      <c r="I15" s="72">
        <f t="shared" si="0"/>
        <v>7.8787878787878789</v>
      </c>
      <c r="J15" s="72">
        <v>14</v>
      </c>
      <c r="K15" s="72">
        <v>1</v>
      </c>
      <c r="L15" s="73">
        <v>9302</v>
      </c>
      <c r="M15" s="73">
        <v>1615</v>
      </c>
      <c r="N15" s="71">
        <v>44344</v>
      </c>
      <c r="O15" s="70" t="s">
        <v>43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69">
        <v>2</v>
      </c>
      <c r="C16" s="74" t="s">
        <v>564</v>
      </c>
      <c r="D16" s="73">
        <v>6575.3</v>
      </c>
      <c r="E16" s="72">
        <v>12752.18</v>
      </c>
      <c r="F16" s="76">
        <f>(D16-E16)/E16</f>
        <v>-0.48437835726911005</v>
      </c>
      <c r="G16" s="73">
        <v>1035</v>
      </c>
      <c r="H16" s="72">
        <v>121</v>
      </c>
      <c r="I16" s="72">
        <f t="shared" si="0"/>
        <v>8.5537190082644621</v>
      </c>
      <c r="J16" s="72">
        <v>8</v>
      </c>
      <c r="K16" s="72">
        <v>3</v>
      </c>
      <c r="L16" s="73">
        <v>45253.35</v>
      </c>
      <c r="M16" s="73">
        <v>7085</v>
      </c>
      <c r="N16" s="71">
        <v>44330</v>
      </c>
      <c r="O16" s="70" t="s">
        <v>41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>
        <v>5</v>
      </c>
      <c r="C17" s="74" t="s">
        <v>330</v>
      </c>
      <c r="D17" s="73">
        <v>5270.89</v>
      </c>
      <c r="E17" s="72">
        <v>7451.12</v>
      </c>
      <c r="F17" s="76">
        <f>(D17-E17)/E17</f>
        <v>-0.29260433330828112</v>
      </c>
      <c r="G17" s="73">
        <v>1108</v>
      </c>
      <c r="H17" s="72">
        <v>135</v>
      </c>
      <c r="I17" s="72">
        <f t="shared" si="0"/>
        <v>8.2074074074074073</v>
      </c>
      <c r="J17" s="72">
        <v>11</v>
      </c>
      <c r="K17" s="72">
        <v>4</v>
      </c>
      <c r="L17" s="73">
        <v>49467.61</v>
      </c>
      <c r="M17" s="73">
        <v>10219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69" t="s">
        <v>34</v>
      </c>
      <c r="C18" s="74" t="s">
        <v>551</v>
      </c>
      <c r="D18" s="73">
        <v>4865.92</v>
      </c>
      <c r="E18" s="72" t="s">
        <v>36</v>
      </c>
      <c r="F18" s="72" t="s">
        <v>36</v>
      </c>
      <c r="G18" s="73">
        <v>817</v>
      </c>
      <c r="H18" s="72">
        <v>155</v>
      </c>
      <c r="I18" s="72">
        <f t="shared" si="0"/>
        <v>5.2709677419354835</v>
      </c>
      <c r="J18" s="72">
        <v>13</v>
      </c>
      <c r="K18" s="72">
        <v>1</v>
      </c>
      <c r="L18" s="73">
        <v>5256.12</v>
      </c>
      <c r="M18" s="73">
        <v>884</v>
      </c>
      <c r="N18" s="71">
        <v>44344</v>
      </c>
      <c r="O18" s="70" t="s">
        <v>41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74" t="s">
        <v>487</v>
      </c>
      <c r="D19" s="73">
        <v>4144.53</v>
      </c>
      <c r="E19" s="72" t="s">
        <v>36</v>
      </c>
      <c r="F19" s="72" t="s">
        <v>36</v>
      </c>
      <c r="G19" s="73">
        <v>638</v>
      </c>
      <c r="H19" s="72">
        <v>13</v>
      </c>
      <c r="I19" s="72">
        <f t="shared" si="0"/>
        <v>49.07692307692308</v>
      </c>
      <c r="J19" s="72">
        <v>8</v>
      </c>
      <c r="K19" s="72">
        <v>0</v>
      </c>
      <c r="L19" s="73">
        <v>4144.53</v>
      </c>
      <c r="M19" s="73">
        <v>638</v>
      </c>
      <c r="N19" s="71" t="s">
        <v>563</v>
      </c>
      <c r="O19" s="70" t="s">
        <v>56</v>
      </c>
      <c r="P19" s="67"/>
      <c r="Q19" s="79"/>
      <c r="R19" s="79"/>
      <c r="S19" s="79"/>
      <c r="T19" s="79"/>
      <c r="U19" s="79"/>
      <c r="V19" s="80"/>
      <c r="W19" s="80"/>
      <c r="X19" s="81"/>
      <c r="Y19" s="81"/>
      <c r="Z19" s="66"/>
    </row>
    <row r="20" spans="1:26" ht="25.35" customHeight="1">
      <c r="A20" s="69">
        <v>8</v>
      </c>
      <c r="B20" s="69">
        <v>4</v>
      </c>
      <c r="C20" s="74" t="s">
        <v>565</v>
      </c>
      <c r="D20" s="73">
        <v>3840</v>
      </c>
      <c r="E20" s="72">
        <v>7785</v>
      </c>
      <c r="F20" s="76">
        <f>(D20-E20)/E20</f>
        <v>-0.50674373795761074</v>
      </c>
      <c r="G20" s="73">
        <v>615</v>
      </c>
      <c r="H20" s="72" t="s">
        <v>36</v>
      </c>
      <c r="I20" s="72" t="s">
        <v>36</v>
      </c>
      <c r="J20" s="72">
        <v>6</v>
      </c>
      <c r="K20" s="72">
        <v>2</v>
      </c>
      <c r="L20" s="73">
        <v>11625</v>
      </c>
      <c r="M20" s="73">
        <v>1870</v>
      </c>
      <c r="N20" s="71">
        <v>44337</v>
      </c>
      <c r="O20" s="70" t="s">
        <v>47</v>
      </c>
      <c r="P20" s="67"/>
      <c r="Q20" s="79"/>
      <c r="R20" s="79"/>
      <c r="S20" s="79"/>
      <c r="T20" s="79"/>
      <c r="U20" s="79"/>
      <c r="V20" s="80"/>
      <c r="W20" s="80"/>
      <c r="X20" s="81"/>
      <c r="Y20" s="81"/>
      <c r="Z20" s="66"/>
    </row>
    <row r="21" spans="1:26" ht="25.35" customHeight="1">
      <c r="A21" s="69">
        <v>9</v>
      </c>
      <c r="B21" s="69">
        <v>11</v>
      </c>
      <c r="C21" s="74" t="s">
        <v>477</v>
      </c>
      <c r="D21" s="73">
        <v>3066.2</v>
      </c>
      <c r="E21" s="73">
        <v>4011.61</v>
      </c>
      <c r="F21" s="76">
        <f>(D21-E21)/E21</f>
        <v>-0.23566847225926754</v>
      </c>
      <c r="G21" s="73">
        <v>634</v>
      </c>
      <c r="H21" s="28">
        <v>93</v>
      </c>
      <c r="I21" s="72">
        <f>G21/H21</f>
        <v>6.817204301075269</v>
      </c>
      <c r="J21" s="72">
        <v>13</v>
      </c>
      <c r="K21" s="72">
        <v>5</v>
      </c>
      <c r="L21" s="73">
        <v>42419</v>
      </c>
      <c r="M21" s="73">
        <v>8803</v>
      </c>
      <c r="N21" s="71">
        <v>44316</v>
      </c>
      <c r="O21" s="70" t="s">
        <v>43</v>
      </c>
      <c r="P21" s="67"/>
      <c r="Q21" s="79"/>
      <c r="R21" s="79"/>
      <c r="S21" s="79"/>
      <c r="T21" s="79"/>
      <c r="U21" s="79"/>
      <c r="V21" s="80"/>
      <c r="W21" s="80"/>
      <c r="X21" s="81"/>
      <c r="Y21" s="81"/>
      <c r="Z21" s="66"/>
    </row>
    <row r="22" spans="1:26" ht="25.35" customHeight="1">
      <c r="A22" s="69">
        <v>10</v>
      </c>
      <c r="B22" s="69">
        <v>3</v>
      </c>
      <c r="C22" s="74" t="s">
        <v>585</v>
      </c>
      <c r="D22" s="73">
        <v>3058.59</v>
      </c>
      <c r="E22" s="72">
        <v>10698.47</v>
      </c>
      <c r="F22" s="76">
        <f>(D22-E22)/E22</f>
        <v>-0.71410958763262411</v>
      </c>
      <c r="G22" s="73">
        <v>470</v>
      </c>
      <c r="H22" s="72">
        <v>62</v>
      </c>
      <c r="I22" s="72">
        <f>G22/H22</f>
        <v>7.580645161290323</v>
      </c>
      <c r="J22" s="72">
        <v>10</v>
      </c>
      <c r="K22" s="72">
        <v>2</v>
      </c>
      <c r="L22" s="73">
        <v>13757.06</v>
      </c>
      <c r="M22" s="73">
        <v>2136</v>
      </c>
      <c r="N22" s="71">
        <v>44337</v>
      </c>
      <c r="O22" s="70" t="s">
        <v>41</v>
      </c>
      <c r="P22" s="67"/>
      <c r="Q22" s="79"/>
      <c r="R22" s="79"/>
      <c r="S22" s="79"/>
      <c r="T22" s="79"/>
      <c r="U22" s="79"/>
      <c r="V22" s="80"/>
      <c r="W22" s="80"/>
      <c r="X22" s="81"/>
      <c r="Y22" s="81"/>
      <c r="Z22" s="66"/>
    </row>
    <row r="23" spans="1:26" ht="25.35" customHeight="1">
      <c r="A23" s="45"/>
      <c r="B23" s="45"/>
      <c r="C23" s="56" t="s">
        <v>52</v>
      </c>
      <c r="D23" s="68">
        <f>SUM(D13:D22)</f>
        <v>94350.89</v>
      </c>
      <c r="E23" s="68">
        <f>SUM(E13:E22)</f>
        <v>64826.37</v>
      </c>
      <c r="F23" s="22">
        <f>(D23-E23)/E23</f>
        <v>0.45543996987645607</v>
      </c>
      <c r="G23" s="68">
        <f>SUM(G13:G22)</f>
        <v>16224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>
        <v>6</v>
      </c>
      <c r="C25" s="60" t="s">
        <v>587</v>
      </c>
      <c r="D25" s="73">
        <v>2625.33</v>
      </c>
      <c r="E25" s="72">
        <v>6406.81</v>
      </c>
      <c r="F25" s="76">
        <f>(D25-E25)/E25</f>
        <v>-0.59022821029498307</v>
      </c>
      <c r="G25" s="73">
        <v>407</v>
      </c>
      <c r="H25" s="28">
        <v>52</v>
      </c>
      <c r="I25" s="72">
        <f>G25/H25</f>
        <v>7.8269230769230766</v>
      </c>
      <c r="J25" s="72">
        <v>8</v>
      </c>
      <c r="K25" s="72">
        <v>4</v>
      </c>
      <c r="L25" s="73">
        <v>50171.88</v>
      </c>
      <c r="M25" s="73">
        <v>7294</v>
      </c>
      <c r="N25" s="71">
        <v>44323</v>
      </c>
      <c r="O25" s="14" t="s">
        <v>142</v>
      </c>
      <c r="P25" s="67"/>
      <c r="Q25" s="79"/>
      <c r="R25" s="79"/>
      <c r="S25" s="79"/>
      <c r="T25" s="79"/>
      <c r="U25" s="79"/>
      <c r="V25" s="80"/>
      <c r="W25" s="80"/>
      <c r="X25" s="81"/>
      <c r="Y25" s="81"/>
      <c r="Z25" s="66"/>
    </row>
    <row r="26" spans="1:26" ht="25.35" customHeight="1">
      <c r="A26" s="69">
        <v>12</v>
      </c>
      <c r="B26" s="69" t="s">
        <v>34</v>
      </c>
      <c r="C26" s="29" t="s">
        <v>555</v>
      </c>
      <c r="D26" s="73">
        <f>1441.93+652.74</f>
        <v>2094.67</v>
      </c>
      <c r="E26" s="72" t="s">
        <v>36</v>
      </c>
      <c r="F26" s="72" t="s">
        <v>36</v>
      </c>
      <c r="G26" s="73">
        <v>396</v>
      </c>
      <c r="H26" s="72" t="s">
        <v>36</v>
      </c>
      <c r="I26" s="72" t="s">
        <v>36</v>
      </c>
      <c r="J26" s="72">
        <v>11</v>
      </c>
      <c r="K26" s="72">
        <v>1</v>
      </c>
      <c r="L26" s="73">
        <f>1441.93+652.74</f>
        <v>2094.67</v>
      </c>
      <c r="M26" s="73">
        <v>396</v>
      </c>
      <c r="N26" s="71">
        <v>44344</v>
      </c>
      <c r="O26" s="70" t="s">
        <v>556</v>
      </c>
      <c r="P26" s="67"/>
      <c r="Q26" s="79"/>
      <c r="R26" s="79"/>
      <c r="S26" s="79"/>
      <c r="T26" s="79"/>
      <c r="U26" s="79"/>
      <c r="V26" s="80"/>
      <c r="W26" s="80"/>
      <c r="X26" s="23"/>
      <c r="Y26" s="81"/>
      <c r="Z26" s="66"/>
    </row>
    <row r="27" spans="1:26" ht="25.35" customHeight="1">
      <c r="A27" s="69">
        <v>13</v>
      </c>
      <c r="B27" s="69" t="s">
        <v>34</v>
      </c>
      <c r="C27" s="29" t="s">
        <v>584</v>
      </c>
      <c r="D27" s="73">
        <v>2031</v>
      </c>
      <c r="E27" s="72" t="s">
        <v>36</v>
      </c>
      <c r="F27" s="72" t="s">
        <v>36</v>
      </c>
      <c r="G27" s="73">
        <v>423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2031</v>
      </c>
      <c r="M27" s="73">
        <v>423</v>
      </c>
      <c r="N27" s="71">
        <v>44344</v>
      </c>
      <c r="O27" s="70" t="s">
        <v>139</v>
      </c>
      <c r="P27" s="67"/>
      <c r="Q27" s="79"/>
      <c r="R27" s="79"/>
      <c r="S27" s="79"/>
      <c r="T27" s="79"/>
      <c r="U27" s="79"/>
      <c r="V27" s="80"/>
      <c r="W27" s="80"/>
      <c r="X27" s="23"/>
      <c r="Y27" s="81"/>
      <c r="Z27" s="66"/>
    </row>
    <row r="28" spans="1:26" ht="25.35" customHeight="1">
      <c r="A28" s="69">
        <v>14</v>
      </c>
      <c r="B28" s="69" t="s">
        <v>34</v>
      </c>
      <c r="C28" s="29" t="s">
        <v>583</v>
      </c>
      <c r="D28" s="73">
        <v>1711.97</v>
      </c>
      <c r="E28" s="72" t="s">
        <v>36</v>
      </c>
      <c r="F28" s="72" t="s">
        <v>36</v>
      </c>
      <c r="G28" s="73">
        <v>320</v>
      </c>
      <c r="H28" s="72">
        <v>46</v>
      </c>
      <c r="I28" s="72">
        <f>G28/H28</f>
        <v>6.9565217391304346</v>
      </c>
      <c r="J28" s="72">
        <v>4</v>
      </c>
      <c r="K28" s="72">
        <v>1</v>
      </c>
      <c r="L28" s="73">
        <v>1711.97</v>
      </c>
      <c r="M28" s="73">
        <v>320</v>
      </c>
      <c r="N28" s="71">
        <v>44344</v>
      </c>
      <c r="O28" s="70" t="s">
        <v>80</v>
      </c>
      <c r="P28" s="67"/>
      <c r="Q28" s="79"/>
      <c r="R28" s="79"/>
      <c r="S28" s="79"/>
      <c r="T28" s="79"/>
      <c r="U28" s="79"/>
      <c r="V28" s="80"/>
      <c r="W28" s="80"/>
      <c r="X28" s="23"/>
      <c r="Y28" s="81"/>
      <c r="Z28" s="66"/>
    </row>
    <row r="29" spans="1:26" ht="25.35" customHeight="1">
      <c r="A29" s="69">
        <v>15</v>
      </c>
      <c r="B29" s="69">
        <v>13</v>
      </c>
      <c r="C29" s="15" t="s">
        <v>552</v>
      </c>
      <c r="D29" s="73">
        <v>1430.8</v>
      </c>
      <c r="E29" s="72">
        <v>2665.65</v>
      </c>
      <c r="F29" s="76">
        <f t="shared" ref="F29:F35" si="1">(D29-E29)/E29</f>
        <v>-0.46324536229437474</v>
      </c>
      <c r="G29" s="73">
        <v>241</v>
      </c>
      <c r="H29" s="72">
        <v>23</v>
      </c>
      <c r="I29" s="72">
        <f>G29/H29</f>
        <v>10.478260869565217</v>
      </c>
      <c r="J29" s="72">
        <v>6</v>
      </c>
      <c r="K29" s="72">
        <v>4</v>
      </c>
      <c r="L29" s="73">
        <v>14762</v>
      </c>
      <c r="M29" s="73">
        <v>2352</v>
      </c>
      <c r="N29" s="71">
        <v>44323</v>
      </c>
      <c r="O29" s="70" t="s">
        <v>84</v>
      </c>
      <c r="P29" s="67"/>
      <c r="Q29" s="79"/>
      <c r="R29" s="79"/>
      <c r="S29" s="79"/>
      <c r="T29" s="79"/>
      <c r="U29" s="79"/>
      <c r="V29" s="80"/>
      <c r="W29" s="80"/>
      <c r="X29" s="81"/>
      <c r="Y29" s="81"/>
      <c r="Z29" s="66"/>
    </row>
    <row r="30" spans="1:26" ht="25.35" customHeight="1">
      <c r="A30" s="69">
        <v>16</v>
      </c>
      <c r="B30" s="69">
        <v>12</v>
      </c>
      <c r="C30" s="29" t="s">
        <v>566</v>
      </c>
      <c r="D30" s="73">
        <v>1200.58</v>
      </c>
      <c r="E30" s="72">
        <v>3567.38</v>
      </c>
      <c r="F30" s="76">
        <f t="shared" si="1"/>
        <v>-0.66345609382796344</v>
      </c>
      <c r="G30" s="73">
        <v>199</v>
      </c>
      <c r="H30" s="72">
        <v>31</v>
      </c>
      <c r="I30" s="72">
        <f>G30/H30</f>
        <v>6.419354838709677</v>
      </c>
      <c r="J30" s="72">
        <v>4</v>
      </c>
      <c r="K30" s="72">
        <v>4</v>
      </c>
      <c r="L30" s="73">
        <v>24652.67</v>
      </c>
      <c r="M30" s="73">
        <v>4095</v>
      </c>
      <c r="N30" s="71">
        <v>44323</v>
      </c>
      <c r="O30" s="70" t="s">
        <v>56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5.35" customHeight="1">
      <c r="A31" s="69">
        <v>17</v>
      </c>
      <c r="B31" s="69">
        <v>8</v>
      </c>
      <c r="C31" s="74" t="s">
        <v>557</v>
      </c>
      <c r="D31" s="73">
        <v>1177.55</v>
      </c>
      <c r="E31" s="72">
        <v>5175.26</v>
      </c>
      <c r="F31" s="76">
        <f t="shared" si="1"/>
        <v>-0.77246553796331008</v>
      </c>
      <c r="G31" s="73">
        <v>194</v>
      </c>
      <c r="H31" s="72">
        <v>28</v>
      </c>
      <c r="I31" s="72">
        <f>G31/H31</f>
        <v>6.9285714285714288</v>
      </c>
      <c r="J31" s="72">
        <v>7</v>
      </c>
      <c r="K31" s="72">
        <v>2</v>
      </c>
      <c r="L31" s="73">
        <v>6904.31</v>
      </c>
      <c r="M31" s="73">
        <v>1165</v>
      </c>
      <c r="N31" s="71">
        <v>44337</v>
      </c>
      <c r="O31" s="70" t="s">
        <v>41</v>
      </c>
      <c r="P31" s="67"/>
      <c r="Q31" s="79"/>
      <c r="R31" s="79"/>
      <c r="S31" s="79"/>
      <c r="T31" s="79"/>
      <c r="U31" s="79"/>
      <c r="V31" s="80"/>
      <c r="W31" s="80"/>
      <c r="X31" s="81"/>
      <c r="Y31" s="66"/>
      <c r="Z31" s="81"/>
    </row>
    <row r="32" spans="1:26" ht="25.35" customHeight="1">
      <c r="A32" s="69">
        <v>18</v>
      </c>
      <c r="B32" s="69">
        <v>9</v>
      </c>
      <c r="C32" s="74" t="s">
        <v>592</v>
      </c>
      <c r="D32" s="73">
        <v>998</v>
      </c>
      <c r="E32" s="72">
        <v>4306</v>
      </c>
      <c r="F32" s="76">
        <f t="shared" si="1"/>
        <v>-0.76823037621922896</v>
      </c>
      <c r="G32" s="73">
        <v>163</v>
      </c>
      <c r="H32" s="72" t="s">
        <v>36</v>
      </c>
      <c r="I32" s="72" t="s">
        <v>36</v>
      </c>
      <c r="J32" s="72">
        <v>6</v>
      </c>
      <c r="K32" s="72">
        <v>2</v>
      </c>
      <c r="L32" s="73">
        <v>5304</v>
      </c>
      <c r="M32" s="73">
        <v>910</v>
      </c>
      <c r="N32" s="71">
        <v>44337</v>
      </c>
      <c r="O32" s="70" t="s">
        <v>47</v>
      </c>
      <c r="P32" s="67"/>
      <c r="Q32" s="79"/>
      <c r="R32" s="79"/>
      <c r="S32" s="79"/>
      <c r="T32" s="79"/>
      <c r="U32" s="79"/>
      <c r="V32" s="80"/>
      <c r="W32" s="80"/>
      <c r="X32" s="81"/>
      <c r="Y32" s="66"/>
      <c r="Z32" s="81"/>
    </row>
    <row r="33" spans="1:26" ht="25.35" customHeight="1">
      <c r="A33" s="69">
        <v>19</v>
      </c>
      <c r="B33" s="69">
        <v>19</v>
      </c>
      <c r="C33" s="60" t="s">
        <v>305</v>
      </c>
      <c r="D33" s="73">
        <v>887</v>
      </c>
      <c r="E33" s="72">
        <v>870</v>
      </c>
      <c r="F33" s="76">
        <f t="shared" si="1"/>
        <v>1.9540229885057471E-2</v>
      </c>
      <c r="G33" s="73">
        <v>176</v>
      </c>
      <c r="H33" s="72" t="s">
        <v>36</v>
      </c>
      <c r="I33" s="72" t="s">
        <v>36</v>
      </c>
      <c r="J33" s="72">
        <v>2</v>
      </c>
      <c r="K33" s="72">
        <v>3</v>
      </c>
      <c r="L33" s="73">
        <v>3332</v>
      </c>
      <c r="M33" s="73">
        <v>650</v>
      </c>
      <c r="N33" s="71">
        <v>44330</v>
      </c>
      <c r="O33" s="70" t="s">
        <v>82</v>
      </c>
      <c r="P33" s="67"/>
      <c r="Q33" s="79"/>
      <c r="R33" s="79"/>
      <c r="S33" s="79"/>
      <c r="T33" s="79"/>
      <c r="U33" s="79"/>
      <c r="V33" s="80"/>
      <c r="W33" s="80"/>
      <c r="X33" s="81"/>
      <c r="Y33" s="66"/>
      <c r="Z33" s="81"/>
    </row>
    <row r="34" spans="1:26" ht="25.35" customHeight="1">
      <c r="A34" s="69">
        <v>20</v>
      </c>
      <c r="B34" s="69">
        <v>10</v>
      </c>
      <c r="C34" s="74" t="s">
        <v>536</v>
      </c>
      <c r="D34" s="73">
        <v>836.3</v>
      </c>
      <c r="E34" s="72">
        <v>4074.28</v>
      </c>
      <c r="F34" s="76">
        <f t="shared" si="1"/>
        <v>-0.79473673876120454</v>
      </c>
      <c r="G34" s="73">
        <v>155</v>
      </c>
      <c r="H34" s="72">
        <v>32</v>
      </c>
      <c r="I34" s="72">
        <f>G34/H34</f>
        <v>4.84375</v>
      </c>
      <c r="J34" s="72">
        <v>8</v>
      </c>
      <c r="K34" s="72">
        <v>2</v>
      </c>
      <c r="L34" s="73">
        <v>4910.58</v>
      </c>
      <c r="M34" s="73">
        <v>782</v>
      </c>
      <c r="N34" s="71">
        <v>44337</v>
      </c>
      <c r="O34" s="58" t="s">
        <v>50</v>
      </c>
      <c r="P34" s="67"/>
      <c r="Q34" s="79"/>
      <c r="R34" s="79"/>
      <c r="S34" s="79"/>
      <c r="T34" s="79"/>
      <c r="U34" s="79"/>
      <c r="V34" s="80"/>
      <c r="W34" s="80"/>
      <c r="X34" s="81"/>
      <c r="Y34" s="66"/>
      <c r="Z34" s="81"/>
    </row>
    <row r="35" spans="1:26" ht="25.35" customHeight="1">
      <c r="A35" s="45"/>
      <c r="B35" s="45"/>
      <c r="C35" s="56" t="s">
        <v>66</v>
      </c>
      <c r="D35" s="68">
        <f>SUM(D23:D34)</f>
        <v>109344.09000000001</v>
      </c>
      <c r="E35" s="68">
        <f>SUM(E23:E34)</f>
        <v>91891.75</v>
      </c>
      <c r="F35" s="22">
        <f t="shared" si="1"/>
        <v>0.18992281679258488</v>
      </c>
      <c r="G35" s="68">
        <f>SUM(G23:G34)</f>
        <v>18898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69" t="s">
        <v>58</v>
      </c>
      <c r="C37" s="29" t="s">
        <v>331</v>
      </c>
      <c r="D37" s="73">
        <v>833.71</v>
      </c>
      <c r="E37" s="72" t="s">
        <v>36</v>
      </c>
      <c r="F37" s="72" t="s">
        <v>36</v>
      </c>
      <c r="G37" s="73">
        <v>167</v>
      </c>
      <c r="H37" s="72">
        <v>8</v>
      </c>
      <c r="I37" s="72">
        <f>G37/H37</f>
        <v>20.875</v>
      </c>
      <c r="J37" s="72">
        <v>7</v>
      </c>
      <c r="K37" s="72">
        <v>0</v>
      </c>
      <c r="L37" s="73">
        <v>834</v>
      </c>
      <c r="M37" s="73">
        <v>167</v>
      </c>
      <c r="N37" s="71" t="s">
        <v>563</v>
      </c>
      <c r="O37" s="70" t="s">
        <v>37</v>
      </c>
      <c r="P37" s="67"/>
      <c r="Q37" s="79"/>
      <c r="R37" s="79"/>
      <c r="S37" s="79"/>
      <c r="T37" s="79"/>
      <c r="U37" s="79"/>
      <c r="V37" s="80"/>
      <c r="W37" s="80"/>
      <c r="X37" s="81"/>
      <c r="Y37" s="66"/>
      <c r="Z37" s="81"/>
    </row>
    <row r="38" spans="1:26" ht="25.35" customHeight="1">
      <c r="A38" s="69">
        <v>22</v>
      </c>
      <c r="B38" s="69">
        <v>15</v>
      </c>
      <c r="C38" s="15" t="s">
        <v>216</v>
      </c>
      <c r="D38" s="73">
        <v>742.5</v>
      </c>
      <c r="E38" s="72">
        <v>1834.1</v>
      </c>
      <c r="F38" s="76">
        <f t="shared" ref="F38:F47" si="2">(D38-E38)/E38</f>
        <v>-0.59516929284117548</v>
      </c>
      <c r="G38" s="73">
        <v>142</v>
      </c>
      <c r="H38" s="72">
        <v>16</v>
      </c>
      <c r="I38" s="72">
        <f>G38/H38</f>
        <v>8.875</v>
      </c>
      <c r="J38" s="72">
        <v>3</v>
      </c>
      <c r="K38" s="72">
        <v>4</v>
      </c>
      <c r="L38" s="73">
        <v>21751</v>
      </c>
      <c r="M38" s="73">
        <v>3804</v>
      </c>
      <c r="N38" s="71">
        <v>44323</v>
      </c>
      <c r="O38" s="70" t="s">
        <v>43</v>
      </c>
      <c r="P38" s="67"/>
      <c r="Q38" s="79"/>
      <c r="R38" s="79"/>
      <c r="S38" s="79"/>
      <c r="T38" s="79"/>
      <c r="U38" s="79"/>
      <c r="V38" s="80"/>
      <c r="W38" s="80"/>
      <c r="X38" s="81"/>
      <c r="Y38" s="66"/>
      <c r="Z38" s="81"/>
    </row>
    <row r="39" spans="1:26" ht="25.35" customHeight="1">
      <c r="A39" s="69">
        <v>23</v>
      </c>
      <c r="B39" s="69">
        <v>22</v>
      </c>
      <c r="C39" s="74" t="s">
        <v>327</v>
      </c>
      <c r="D39" s="73">
        <v>654.1</v>
      </c>
      <c r="E39" s="73">
        <v>314.7</v>
      </c>
      <c r="F39" s="76">
        <f t="shared" si="2"/>
        <v>1.078487448363521</v>
      </c>
      <c r="G39" s="73">
        <v>131</v>
      </c>
      <c r="H39" s="72">
        <v>18</v>
      </c>
      <c r="I39" s="72">
        <f>G39/H39</f>
        <v>7.2777777777777777</v>
      </c>
      <c r="J39" s="72">
        <v>3</v>
      </c>
      <c r="K39" s="72" t="s">
        <v>36</v>
      </c>
      <c r="L39" s="73">
        <v>115265.81999999999</v>
      </c>
      <c r="M39" s="73">
        <v>23288</v>
      </c>
      <c r="N39" s="71">
        <v>44106</v>
      </c>
      <c r="O39" s="70" t="s">
        <v>50</v>
      </c>
      <c r="P39" s="67"/>
      <c r="Q39" s="79"/>
      <c r="R39" s="79"/>
      <c r="S39" s="79"/>
      <c r="T39" s="79"/>
      <c r="U39" s="79"/>
      <c r="V39" s="80"/>
      <c r="W39" s="80"/>
      <c r="X39" s="81"/>
      <c r="Y39" s="66"/>
      <c r="Z39" s="81"/>
    </row>
    <row r="40" spans="1:26" ht="25.35" customHeight="1">
      <c r="A40" s="69">
        <v>24</v>
      </c>
      <c r="B40" s="69">
        <v>24</v>
      </c>
      <c r="C40" s="74" t="s">
        <v>591</v>
      </c>
      <c r="D40" s="73">
        <v>552.79999999999995</v>
      </c>
      <c r="E40" s="73">
        <v>255</v>
      </c>
      <c r="F40" s="76">
        <f t="shared" si="2"/>
        <v>1.1678431372549019</v>
      </c>
      <c r="G40" s="73">
        <v>112</v>
      </c>
      <c r="H40" s="72" t="s">
        <v>36</v>
      </c>
      <c r="I40" s="72" t="s">
        <v>36</v>
      </c>
      <c r="J40" s="72" t="s">
        <v>36</v>
      </c>
      <c r="K40" s="72">
        <v>2</v>
      </c>
      <c r="L40" s="73">
        <v>2263.12</v>
      </c>
      <c r="M40" s="73">
        <v>460</v>
      </c>
      <c r="N40" s="71">
        <v>44330</v>
      </c>
      <c r="O40" s="70" t="s">
        <v>139</v>
      </c>
      <c r="P40" s="67"/>
      <c r="Q40" s="79"/>
      <c r="R40" s="79"/>
      <c r="S40" s="79"/>
      <c r="T40" s="79"/>
      <c r="U40" s="79"/>
      <c r="V40" s="80"/>
      <c r="W40" s="80"/>
      <c r="X40" s="81"/>
      <c r="Y40" s="66"/>
      <c r="Z40" s="81"/>
    </row>
    <row r="41" spans="1:26" ht="25.35" customHeight="1">
      <c r="A41" s="69">
        <v>25</v>
      </c>
      <c r="B41" s="69">
        <v>16</v>
      </c>
      <c r="C41" s="74" t="s">
        <v>598</v>
      </c>
      <c r="D41" s="73">
        <v>458</v>
      </c>
      <c r="E41" s="72">
        <v>1443</v>
      </c>
      <c r="F41" s="76">
        <f t="shared" si="2"/>
        <v>-0.68260568260568255</v>
      </c>
      <c r="G41" s="73">
        <v>85</v>
      </c>
      <c r="H41" s="72" t="s">
        <v>36</v>
      </c>
      <c r="I41" s="72" t="s">
        <v>36</v>
      </c>
      <c r="J41" s="72">
        <v>2</v>
      </c>
      <c r="K41" s="72">
        <v>3</v>
      </c>
      <c r="L41" s="73">
        <v>5422</v>
      </c>
      <c r="M41" s="73">
        <v>1086</v>
      </c>
      <c r="N41" s="71">
        <v>44330</v>
      </c>
      <c r="O41" s="70" t="s">
        <v>47</v>
      </c>
      <c r="P41" s="67"/>
      <c r="Q41" s="79"/>
      <c r="R41" s="79"/>
      <c r="S41" s="79"/>
      <c r="T41" s="79"/>
      <c r="U41" s="79"/>
      <c r="V41" s="80"/>
      <c r="W41" s="80"/>
      <c r="X41" s="81"/>
      <c r="Y41" s="66"/>
      <c r="Z41" s="81"/>
    </row>
    <row r="42" spans="1:26" ht="25.35" customHeight="1">
      <c r="A42" s="69">
        <v>26</v>
      </c>
      <c r="B42" s="69">
        <v>27</v>
      </c>
      <c r="C42" s="60" t="s">
        <v>458</v>
      </c>
      <c r="D42" s="73">
        <v>429</v>
      </c>
      <c r="E42" s="73">
        <v>146.5</v>
      </c>
      <c r="F42" s="76">
        <f t="shared" si="2"/>
        <v>1.9283276450511946</v>
      </c>
      <c r="G42" s="73">
        <v>77</v>
      </c>
      <c r="H42" s="72">
        <v>4</v>
      </c>
      <c r="I42" s="72">
        <f>G42/H42</f>
        <v>19.25</v>
      </c>
      <c r="J42" s="72">
        <v>3</v>
      </c>
      <c r="K42" s="72">
        <v>5</v>
      </c>
      <c r="L42" s="73">
        <v>21887.82</v>
      </c>
      <c r="M42" s="73">
        <v>3935</v>
      </c>
      <c r="N42" s="71">
        <v>44316</v>
      </c>
      <c r="O42" s="70" t="s">
        <v>50</v>
      </c>
      <c r="P42" s="67"/>
      <c r="Q42" s="79"/>
      <c r="R42" s="79"/>
      <c r="S42" s="79"/>
      <c r="T42" s="79"/>
      <c r="U42" s="79"/>
      <c r="V42" s="80"/>
      <c r="W42" s="80"/>
      <c r="X42" s="81"/>
      <c r="Y42" s="66"/>
      <c r="Z42" s="81"/>
    </row>
    <row r="43" spans="1:26" ht="25.35" customHeight="1">
      <c r="A43" s="69">
        <v>27</v>
      </c>
      <c r="B43" s="82">
        <v>17</v>
      </c>
      <c r="C43" s="74" t="s">
        <v>588</v>
      </c>
      <c r="D43" s="73">
        <v>419</v>
      </c>
      <c r="E43" s="72">
        <v>1410</v>
      </c>
      <c r="F43" s="76">
        <f t="shared" si="2"/>
        <v>-0.70283687943262407</v>
      </c>
      <c r="G43" s="73">
        <v>69</v>
      </c>
      <c r="H43" s="72" t="s">
        <v>36</v>
      </c>
      <c r="I43" s="72" t="s">
        <v>36</v>
      </c>
      <c r="J43" s="72" t="s">
        <v>36</v>
      </c>
      <c r="K43" s="72">
        <v>2</v>
      </c>
      <c r="L43" s="73">
        <v>1829</v>
      </c>
      <c r="M43" s="73">
        <v>340</v>
      </c>
      <c r="N43" s="71">
        <v>44337</v>
      </c>
      <c r="O43" s="70" t="s">
        <v>139</v>
      </c>
      <c r="P43" s="67"/>
      <c r="Q43" s="79"/>
      <c r="R43" s="79"/>
      <c r="S43" s="79"/>
      <c r="T43" s="79"/>
      <c r="U43" s="79"/>
      <c r="V43" s="80"/>
      <c r="W43" s="80"/>
      <c r="X43" s="81"/>
      <c r="Y43" s="66"/>
      <c r="Z43" s="81"/>
    </row>
    <row r="44" spans="1:26" ht="24.75" customHeight="1">
      <c r="A44" s="69">
        <v>28</v>
      </c>
      <c r="B44" s="69">
        <v>18</v>
      </c>
      <c r="C44" s="60" t="s">
        <v>448</v>
      </c>
      <c r="D44" s="73">
        <v>386.5</v>
      </c>
      <c r="E44" s="73">
        <v>1378.1</v>
      </c>
      <c r="F44" s="76">
        <f t="shared" si="2"/>
        <v>-0.71954139757637325</v>
      </c>
      <c r="G44" s="73">
        <v>69</v>
      </c>
      <c r="H44" s="72">
        <v>10</v>
      </c>
      <c r="I44" s="72">
        <f>G44/H44</f>
        <v>6.9</v>
      </c>
      <c r="J44" s="72">
        <v>4</v>
      </c>
      <c r="K44" s="72">
        <v>5</v>
      </c>
      <c r="L44" s="73">
        <v>26987.919999999998</v>
      </c>
      <c r="M44" s="73">
        <v>4747</v>
      </c>
      <c r="N44" s="71">
        <v>44316</v>
      </c>
      <c r="O44" s="70" t="s">
        <v>80</v>
      </c>
      <c r="P44" s="11"/>
      <c r="Q44" s="65"/>
      <c r="R44" s="59"/>
      <c r="S44" s="65"/>
      <c r="T44" s="67"/>
      <c r="U44" s="66"/>
      <c r="V44" s="66"/>
      <c r="W44" s="66"/>
      <c r="X44" s="66"/>
      <c r="Y44" s="66"/>
      <c r="Z44" s="67"/>
    </row>
    <row r="45" spans="1:26" ht="25.35" customHeight="1">
      <c r="A45" s="69">
        <v>29</v>
      </c>
      <c r="B45" s="69">
        <v>25</v>
      </c>
      <c r="C45" s="74" t="s">
        <v>590</v>
      </c>
      <c r="D45" s="73">
        <v>359</v>
      </c>
      <c r="E45" s="73">
        <v>229</v>
      </c>
      <c r="F45" s="76">
        <f t="shared" si="2"/>
        <v>0.56768558951965065</v>
      </c>
      <c r="G45" s="73">
        <v>72</v>
      </c>
      <c r="H45" s="72" t="s">
        <v>36</v>
      </c>
      <c r="I45" s="72" t="s">
        <v>36</v>
      </c>
      <c r="J45" s="72" t="s">
        <v>36</v>
      </c>
      <c r="K45" s="72">
        <v>3</v>
      </c>
      <c r="L45" s="73">
        <v>2118.5</v>
      </c>
      <c r="M45" s="73">
        <v>393</v>
      </c>
      <c r="N45" s="71">
        <v>44323</v>
      </c>
      <c r="O45" s="58" t="s">
        <v>139</v>
      </c>
      <c r="P45" s="67"/>
      <c r="Q45" s="65"/>
      <c r="R45" s="59"/>
      <c r="S45" s="65"/>
      <c r="T45" s="67"/>
      <c r="U45" s="66"/>
      <c r="V45" s="66"/>
      <c r="W45" s="67"/>
      <c r="X45" s="66"/>
      <c r="Y45" s="66"/>
      <c r="Z45" s="66"/>
    </row>
    <row r="46" spans="1:26" ht="25.35" customHeight="1">
      <c r="A46" s="69">
        <v>30</v>
      </c>
      <c r="B46" s="69">
        <v>26</v>
      </c>
      <c r="C46" s="30" t="s">
        <v>328</v>
      </c>
      <c r="D46" s="73">
        <v>178.25</v>
      </c>
      <c r="E46" s="73">
        <v>214.55</v>
      </c>
      <c r="F46" s="76">
        <f t="shared" si="2"/>
        <v>-0.1691913306921464</v>
      </c>
      <c r="G46" s="73">
        <v>34</v>
      </c>
      <c r="H46" s="72">
        <v>7</v>
      </c>
      <c r="I46" s="72">
        <f>G46/H46</f>
        <v>4.8571428571428568</v>
      </c>
      <c r="J46" s="72">
        <v>1</v>
      </c>
      <c r="K46" s="72" t="s">
        <v>36</v>
      </c>
      <c r="L46" s="73">
        <v>66226.02</v>
      </c>
      <c r="M46" s="73">
        <v>14232</v>
      </c>
      <c r="N46" s="71">
        <v>44113</v>
      </c>
      <c r="O46" s="70" t="s">
        <v>41</v>
      </c>
      <c r="P46" s="67"/>
      <c r="Q46" s="65"/>
      <c r="R46" s="59"/>
      <c r="S46" s="65"/>
      <c r="T46" s="67"/>
      <c r="U46" s="66"/>
      <c r="V46" s="66"/>
      <c r="W46" s="66"/>
      <c r="X46" s="66"/>
      <c r="Y46" s="67"/>
      <c r="Z46" s="66"/>
    </row>
    <row r="47" spans="1:26" ht="25.35" customHeight="1">
      <c r="A47" s="45"/>
      <c r="B47" s="45"/>
      <c r="C47" s="56" t="s">
        <v>90</v>
      </c>
      <c r="D47" s="68">
        <f>SUM(D35:D46)</f>
        <v>114356.95000000003</v>
      </c>
      <c r="E47" s="68">
        <f>SUM(E35:E46)</f>
        <v>99116.700000000012</v>
      </c>
      <c r="F47" s="22">
        <f t="shared" si="2"/>
        <v>0.15376066798026986</v>
      </c>
      <c r="G47" s="68">
        <f>SUM(G35:G46)</f>
        <v>19856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5.35" customHeight="1">
      <c r="A49" s="69">
        <v>31</v>
      </c>
      <c r="B49" s="69" t="s">
        <v>58</v>
      </c>
      <c r="C49" s="29" t="s">
        <v>567</v>
      </c>
      <c r="D49" s="73">
        <v>162.85</v>
      </c>
      <c r="E49" s="72" t="s">
        <v>36</v>
      </c>
      <c r="F49" s="72" t="s">
        <v>36</v>
      </c>
      <c r="G49" s="73">
        <v>29</v>
      </c>
      <c r="H49" s="72">
        <v>6</v>
      </c>
      <c r="I49" s="72">
        <f>G49/H49</f>
        <v>4.833333333333333</v>
      </c>
      <c r="J49" s="72">
        <v>6</v>
      </c>
      <c r="K49" s="72">
        <v>0</v>
      </c>
      <c r="L49" s="73">
        <v>162.85</v>
      </c>
      <c r="M49" s="73">
        <v>29</v>
      </c>
      <c r="N49" s="71" t="s">
        <v>563</v>
      </c>
      <c r="O49" s="70" t="s">
        <v>41</v>
      </c>
      <c r="P49" s="67"/>
      <c r="Q49" s="65"/>
      <c r="R49" s="59"/>
      <c r="S49" s="65"/>
      <c r="T49" s="67"/>
      <c r="U49" s="66"/>
      <c r="V49" s="66"/>
      <c r="W49" s="66"/>
      <c r="X49" s="66"/>
      <c r="Y49" s="67"/>
      <c r="Z49" s="66"/>
    </row>
    <row r="50" spans="1:26" ht="25.35" customHeight="1">
      <c r="A50" s="69">
        <v>32</v>
      </c>
      <c r="B50" s="69">
        <v>14</v>
      </c>
      <c r="C50" s="74" t="s">
        <v>599</v>
      </c>
      <c r="D50" s="73">
        <v>98.3</v>
      </c>
      <c r="E50" s="72">
        <v>1899.72</v>
      </c>
      <c r="F50" s="76">
        <f>(D50-E50)/E50</f>
        <v>-0.94825553239424765</v>
      </c>
      <c r="G50" s="73">
        <v>15</v>
      </c>
      <c r="H50" s="72">
        <v>7</v>
      </c>
      <c r="I50" s="72">
        <f>G50/H50</f>
        <v>2.1428571428571428</v>
      </c>
      <c r="J50" s="72">
        <v>1</v>
      </c>
      <c r="K50" s="72">
        <v>3</v>
      </c>
      <c r="L50" s="73">
        <v>8012.41</v>
      </c>
      <c r="M50" s="73">
        <v>1303</v>
      </c>
      <c r="N50" s="71">
        <v>44330</v>
      </c>
      <c r="O50" s="70" t="s">
        <v>56</v>
      </c>
      <c r="P50" s="67"/>
      <c r="Q50" s="65"/>
      <c r="R50" s="59"/>
      <c r="S50" s="65"/>
      <c r="T50" s="67"/>
      <c r="U50" s="66"/>
      <c r="V50" s="66"/>
      <c r="W50" s="66"/>
      <c r="X50" s="66"/>
      <c r="Y50" s="67"/>
      <c r="Z50" s="66"/>
    </row>
    <row r="51" spans="1:26" ht="24.6" customHeight="1">
      <c r="A51" s="69">
        <v>33</v>
      </c>
      <c r="B51" s="69">
        <v>30</v>
      </c>
      <c r="C51" s="60" t="s">
        <v>600</v>
      </c>
      <c r="D51" s="73">
        <v>24</v>
      </c>
      <c r="E51" s="73">
        <v>12</v>
      </c>
      <c r="F51" s="76">
        <f>(D51-E51)/E51</f>
        <v>1</v>
      </c>
      <c r="G51" s="73">
        <v>6</v>
      </c>
      <c r="H51" s="72" t="s">
        <v>36</v>
      </c>
      <c r="I51" s="72" t="s">
        <v>36</v>
      </c>
      <c r="J51" s="72">
        <v>1</v>
      </c>
      <c r="K51" s="72">
        <v>5</v>
      </c>
      <c r="L51" s="73">
        <v>6478</v>
      </c>
      <c r="M51" s="73">
        <v>1220</v>
      </c>
      <c r="N51" s="71">
        <v>44316</v>
      </c>
      <c r="O51" s="70" t="s">
        <v>47</v>
      </c>
      <c r="P51" s="67"/>
      <c r="Q51" s="65"/>
      <c r="R51" s="59"/>
      <c r="S51" s="65"/>
      <c r="T51" s="67"/>
      <c r="U51" s="66"/>
      <c r="V51" s="66"/>
      <c r="W51" s="67"/>
      <c r="X51" s="66"/>
      <c r="Y51" s="66"/>
      <c r="Z51" s="66"/>
    </row>
    <row r="52" spans="1:26" ht="24.6" customHeight="1">
      <c r="A52" s="69">
        <v>34</v>
      </c>
      <c r="B52" s="24" t="s">
        <v>36</v>
      </c>
      <c r="C52" s="60" t="s">
        <v>553</v>
      </c>
      <c r="D52" s="73">
        <v>16</v>
      </c>
      <c r="E52" s="73" t="s">
        <v>36</v>
      </c>
      <c r="F52" s="73" t="s">
        <v>36</v>
      </c>
      <c r="G52" s="73">
        <v>8</v>
      </c>
      <c r="H52" s="72">
        <v>6</v>
      </c>
      <c r="I52" s="72">
        <f>G52/H52</f>
        <v>1.3333333333333333</v>
      </c>
      <c r="J52" s="72">
        <v>3</v>
      </c>
      <c r="K52" s="72" t="s">
        <v>36</v>
      </c>
      <c r="L52" s="73">
        <v>333871.03999999998</v>
      </c>
      <c r="M52" s="73">
        <v>71207</v>
      </c>
      <c r="N52" s="71">
        <v>43700</v>
      </c>
      <c r="O52" s="14" t="s">
        <v>142</v>
      </c>
      <c r="P52" s="67"/>
      <c r="Q52" s="65"/>
      <c r="R52" s="59"/>
      <c r="S52" s="65"/>
      <c r="T52" s="67"/>
      <c r="U52" s="66"/>
      <c r="V52" s="66"/>
      <c r="W52" s="66"/>
      <c r="X52" s="66"/>
      <c r="Y52" s="66"/>
      <c r="Z52" s="67"/>
    </row>
    <row r="53" spans="1:26" ht="25.35" customHeight="1">
      <c r="A53" s="45"/>
      <c r="B53" s="45"/>
      <c r="C53" s="56" t="s">
        <v>218</v>
      </c>
      <c r="D53" s="68">
        <f>SUM(D47:D52)</f>
        <v>114658.10000000003</v>
      </c>
      <c r="E53" s="68">
        <f>SUM(E47:E52)</f>
        <v>101028.42000000001</v>
      </c>
      <c r="F53" s="22">
        <f>(D53-E53)/E53</f>
        <v>0.13490936510736307</v>
      </c>
      <c r="G53" s="68">
        <f>SUM(G47:G52)</f>
        <v>19914</v>
      </c>
      <c r="H53" s="68"/>
      <c r="I53" s="47"/>
      <c r="J53" s="46"/>
      <c r="K53" s="48"/>
      <c r="L53" s="49"/>
      <c r="M53" s="53"/>
      <c r="N53" s="50"/>
      <c r="O53" s="58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23.1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7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69" spans="16:18">
      <c r="P69" s="65"/>
      <c r="Q69" s="65"/>
      <c r="R69" s="67"/>
    </row>
    <row r="72" spans="16:18">
      <c r="P72" s="67"/>
      <c r="Q72" s="65"/>
      <c r="R72" s="65"/>
    </row>
    <row r="76" spans="16:18" ht="12" customHeight="1">
      <c r="P76" s="65"/>
      <c r="Q76" s="65"/>
      <c r="R76" s="65"/>
    </row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D48" sqref="D48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76</v>
      </c>
      <c r="F1" s="34"/>
      <c r="G1" s="34"/>
      <c r="H1" s="34"/>
      <c r="I1" s="34"/>
    </row>
    <row r="2" spans="1:29" ht="19.5" customHeight="1">
      <c r="E2" s="34" t="s">
        <v>1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13</v>
      </c>
      <c r="E6" s="36" t="s">
        <v>77</v>
      </c>
      <c r="F6" s="108"/>
      <c r="G6" s="108" t="s">
        <v>13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 ht="21.6">
      <c r="A10" s="105"/>
      <c r="B10" s="105"/>
      <c r="C10" s="108"/>
      <c r="D10" s="36" t="s">
        <v>28</v>
      </c>
      <c r="E10" s="36" t="s">
        <v>78</v>
      </c>
      <c r="F10" s="108"/>
      <c r="G10" s="36" t="s">
        <v>28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38</v>
      </c>
      <c r="D13" s="73">
        <v>50773.91</v>
      </c>
      <c r="E13" s="72">
        <v>95754.78</v>
      </c>
      <c r="F13" s="76">
        <f>(D13-E13)/E13</f>
        <v>-0.46975064847937614</v>
      </c>
      <c r="G13" s="73">
        <v>7070</v>
      </c>
      <c r="H13" s="72">
        <v>320</v>
      </c>
      <c r="I13" s="72">
        <f t="shared" ref="I13:I19" si="0">G13/H13</f>
        <v>22.09375</v>
      </c>
      <c r="J13" s="72">
        <v>18</v>
      </c>
      <c r="K13" s="72">
        <v>2</v>
      </c>
      <c r="L13" s="73">
        <v>155045</v>
      </c>
      <c r="M13" s="73">
        <v>21362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40</v>
      </c>
      <c r="D14" s="73">
        <v>20181.46</v>
      </c>
      <c r="E14" s="72" t="s">
        <v>36</v>
      </c>
      <c r="F14" s="72" t="s">
        <v>36</v>
      </c>
      <c r="G14" s="73">
        <v>4691</v>
      </c>
      <c r="H14" s="72">
        <v>280</v>
      </c>
      <c r="I14" s="72">
        <f t="shared" si="0"/>
        <v>16.75357142857143</v>
      </c>
      <c r="J14" s="72">
        <v>16</v>
      </c>
      <c r="K14" s="72">
        <v>1</v>
      </c>
      <c r="L14" s="73">
        <v>25225.93</v>
      </c>
      <c r="M14" s="73">
        <v>5806</v>
      </c>
      <c r="N14" s="71">
        <v>44715</v>
      </c>
      <c r="O14" s="70" t="s">
        <v>41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42</v>
      </c>
      <c r="D15" s="73">
        <v>16239.12</v>
      </c>
      <c r="E15" s="72">
        <v>31667.360000000001</v>
      </c>
      <c r="F15" s="76">
        <f t="shared" ref="F15:F23" si="1">(D15-E15)/E15</f>
        <v>-0.48719691189919206</v>
      </c>
      <c r="G15" s="73">
        <v>2471</v>
      </c>
      <c r="H15" s="72">
        <v>205</v>
      </c>
      <c r="I15" s="72">
        <f t="shared" si="0"/>
        <v>12.053658536585365</v>
      </c>
      <c r="J15" s="72">
        <v>18</v>
      </c>
      <c r="K15" s="72">
        <v>5</v>
      </c>
      <c r="L15" s="73">
        <v>391936</v>
      </c>
      <c r="M15" s="73">
        <v>54569</v>
      </c>
      <c r="N15" s="71">
        <v>44687</v>
      </c>
      <c r="O15" s="70" t="s">
        <v>43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3</v>
      </c>
      <c r="C16" s="74" t="s">
        <v>44</v>
      </c>
      <c r="D16" s="73">
        <v>10063.299999999999</v>
      </c>
      <c r="E16" s="72">
        <v>21280.79</v>
      </c>
      <c r="F16" s="76">
        <f t="shared" si="1"/>
        <v>-0.52711811920516116</v>
      </c>
      <c r="G16" s="73">
        <v>2057</v>
      </c>
      <c r="H16" s="72">
        <v>164</v>
      </c>
      <c r="I16" s="72">
        <f t="shared" si="0"/>
        <v>12.542682926829269</v>
      </c>
      <c r="J16" s="72">
        <v>10</v>
      </c>
      <c r="K16" s="72">
        <v>10</v>
      </c>
      <c r="L16" s="73">
        <v>390981</v>
      </c>
      <c r="M16" s="73">
        <v>75875</v>
      </c>
      <c r="N16" s="71">
        <v>44652</v>
      </c>
      <c r="O16" s="70" t="s">
        <v>39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4</v>
      </c>
      <c r="C17" s="74" t="s">
        <v>49</v>
      </c>
      <c r="D17" s="73">
        <v>5564.79</v>
      </c>
      <c r="E17" s="72">
        <v>21222.36</v>
      </c>
      <c r="F17" s="76">
        <f t="shared" si="1"/>
        <v>-0.73778646672660342</v>
      </c>
      <c r="G17" s="73">
        <v>1343</v>
      </c>
      <c r="H17" s="72">
        <v>150</v>
      </c>
      <c r="I17" s="72">
        <f t="shared" si="0"/>
        <v>8.9533333333333331</v>
      </c>
      <c r="J17" s="72">
        <v>13</v>
      </c>
      <c r="K17" s="72">
        <v>2</v>
      </c>
      <c r="L17" s="73">
        <v>26787.15</v>
      </c>
      <c r="M17" s="73">
        <v>6006</v>
      </c>
      <c r="N17" s="71">
        <v>44708</v>
      </c>
      <c r="O17" s="70" t="s">
        <v>50</v>
      </c>
      <c r="P17" s="67"/>
      <c r="Q17" s="79"/>
      <c r="R17" s="79"/>
      <c r="S17" s="64"/>
      <c r="T17" s="79"/>
      <c r="U17" s="66"/>
      <c r="V17" s="80"/>
      <c r="W17" s="80"/>
      <c r="X17" s="2"/>
      <c r="Y17" s="66"/>
      <c r="Z17" s="81"/>
      <c r="AA17" s="66"/>
      <c r="AB17" s="66"/>
      <c r="AC17" s="81"/>
    </row>
    <row r="18" spans="1:29" ht="25.35" customHeight="1">
      <c r="A18" s="69">
        <v>6</v>
      </c>
      <c r="B18" s="82">
        <v>5</v>
      </c>
      <c r="C18" s="74" t="s">
        <v>51</v>
      </c>
      <c r="D18" s="73">
        <v>5497.87</v>
      </c>
      <c r="E18" s="72">
        <v>19272.59</v>
      </c>
      <c r="F18" s="76">
        <f t="shared" si="1"/>
        <v>-0.71473112850945308</v>
      </c>
      <c r="G18" s="73">
        <v>1621</v>
      </c>
      <c r="H18" s="72">
        <v>46</v>
      </c>
      <c r="I18" s="72">
        <f t="shared" si="0"/>
        <v>35.239130434782609</v>
      </c>
      <c r="J18" s="72">
        <v>8</v>
      </c>
      <c r="K18" s="72">
        <v>9</v>
      </c>
      <c r="L18" s="73">
        <v>171830.86</v>
      </c>
      <c r="M18" s="73">
        <v>41725</v>
      </c>
      <c r="N18" s="71">
        <v>44659</v>
      </c>
      <c r="O18" s="70" t="s">
        <v>41</v>
      </c>
      <c r="P18" s="67"/>
      <c r="Q18" s="79"/>
      <c r="R18" s="66"/>
      <c r="S18" s="66"/>
      <c r="T18" s="81"/>
    </row>
    <row r="19" spans="1:29" ht="25.35" customHeight="1">
      <c r="A19" s="69">
        <v>7</v>
      </c>
      <c r="B19" s="69">
        <v>8</v>
      </c>
      <c r="C19" s="74" t="s">
        <v>45</v>
      </c>
      <c r="D19" s="73">
        <v>5393.04</v>
      </c>
      <c r="E19" s="72">
        <v>10401.65</v>
      </c>
      <c r="F19" s="76">
        <f t="shared" si="1"/>
        <v>-0.48152072027034171</v>
      </c>
      <c r="G19" s="73">
        <v>1106</v>
      </c>
      <c r="H19" s="72">
        <v>74</v>
      </c>
      <c r="I19" s="72">
        <f t="shared" si="0"/>
        <v>14.945945945945946</v>
      </c>
      <c r="J19" s="72">
        <v>6</v>
      </c>
      <c r="K19" s="72">
        <v>12</v>
      </c>
      <c r="L19" s="73">
        <v>189134</v>
      </c>
      <c r="M19" s="73">
        <v>37922</v>
      </c>
      <c r="N19" s="71">
        <v>44638</v>
      </c>
      <c r="O19" s="70" t="s">
        <v>37</v>
      </c>
      <c r="P19" s="67"/>
      <c r="Q19" s="79"/>
      <c r="R19" s="81"/>
      <c r="S19" s="81"/>
      <c r="T19" s="88"/>
    </row>
    <row r="20" spans="1:29" ht="25.35" customHeight="1">
      <c r="A20" s="69">
        <v>8</v>
      </c>
      <c r="B20" s="69">
        <v>6</v>
      </c>
      <c r="C20" s="74" t="s">
        <v>53</v>
      </c>
      <c r="D20" s="73">
        <v>5249</v>
      </c>
      <c r="E20" s="72">
        <v>13778</v>
      </c>
      <c r="F20" s="76">
        <f t="shared" si="1"/>
        <v>-0.61903033822035125</v>
      </c>
      <c r="G20" s="73">
        <v>735</v>
      </c>
      <c r="H20" s="72" t="s">
        <v>36</v>
      </c>
      <c r="I20" s="72" t="s">
        <v>36</v>
      </c>
      <c r="J20" s="72">
        <v>9</v>
      </c>
      <c r="K20" s="72">
        <v>7</v>
      </c>
      <c r="L20" s="73">
        <v>112921</v>
      </c>
      <c r="M20" s="73">
        <v>16723</v>
      </c>
      <c r="N20" s="71">
        <v>44673</v>
      </c>
      <c r="O20" s="70" t="s">
        <v>47</v>
      </c>
      <c r="P20" s="67"/>
      <c r="Q20" s="79"/>
      <c r="R20" s="81"/>
      <c r="S20" s="81"/>
    </row>
    <row r="21" spans="1:29" ht="25.35" customHeight="1">
      <c r="A21" s="69">
        <v>9</v>
      </c>
      <c r="B21" s="69">
        <v>7</v>
      </c>
      <c r="C21" s="74" t="s">
        <v>46</v>
      </c>
      <c r="D21" s="73">
        <v>4567</v>
      </c>
      <c r="E21" s="72">
        <v>12382</v>
      </c>
      <c r="F21" s="76">
        <f t="shared" si="1"/>
        <v>-0.63115813277338073</v>
      </c>
      <c r="G21" s="73">
        <v>699</v>
      </c>
      <c r="H21" s="72" t="s">
        <v>36</v>
      </c>
      <c r="I21" s="72" t="s">
        <v>36</v>
      </c>
      <c r="J21" s="72">
        <v>10</v>
      </c>
      <c r="K21" s="72">
        <v>3</v>
      </c>
      <c r="L21" s="73">
        <v>39541</v>
      </c>
      <c r="M21" s="73">
        <v>6662</v>
      </c>
      <c r="N21" s="71">
        <v>44701</v>
      </c>
      <c r="O21" s="70" t="s">
        <v>47</v>
      </c>
      <c r="P21" s="67"/>
      <c r="Q21" s="79"/>
      <c r="R21" s="81"/>
      <c r="S21" s="66"/>
      <c r="T21" s="81"/>
    </row>
    <row r="22" spans="1:29" ht="25.35" customHeight="1">
      <c r="A22" s="69">
        <v>10</v>
      </c>
      <c r="B22" s="69">
        <v>9</v>
      </c>
      <c r="C22" s="74" t="s">
        <v>48</v>
      </c>
      <c r="D22" s="73">
        <v>4019.78</v>
      </c>
      <c r="E22" s="72">
        <v>9464.0499999999993</v>
      </c>
      <c r="F22" s="76">
        <f t="shared" si="1"/>
        <v>-0.57525794982063694</v>
      </c>
      <c r="G22" s="73">
        <v>843</v>
      </c>
      <c r="H22" s="72">
        <v>80</v>
      </c>
      <c r="I22" s="72">
        <f>G22/H22</f>
        <v>10.5375</v>
      </c>
      <c r="J22" s="72">
        <v>7</v>
      </c>
      <c r="K22" s="72">
        <v>13</v>
      </c>
      <c r="L22" s="73">
        <v>277165</v>
      </c>
      <c r="M22" s="73">
        <v>55618</v>
      </c>
      <c r="N22" s="71">
        <v>44631</v>
      </c>
      <c r="O22" s="70" t="s">
        <v>43</v>
      </c>
      <c r="P22" s="67"/>
      <c r="Q22" s="79"/>
      <c r="R22" s="81"/>
      <c r="S22" s="66"/>
      <c r="T22" s="81"/>
    </row>
    <row r="23" spans="1:29" ht="25.35" customHeight="1">
      <c r="A23" s="45"/>
      <c r="B23" s="45"/>
      <c r="C23" s="56" t="s">
        <v>52</v>
      </c>
      <c r="D23" s="68">
        <f>SUM(D13:D22)</f>
        <v>127549.26999999997</v>
      </c>
      <c r="E23" s="68">
        <v>244200.27999999997</v>
      </c>
      <c r="F23" s="22">
        <f t="shared" si="1"/>
        <v>-0.47768581592125942</v>
      </c>
      <c r="G23" s="68">
        <f>SUM(G13:G22)</f>
        <v>22636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12</v>
      </c>
      <c r="C25" s="74" t="s">
        <v>55</v>
      </c>
      <c r="D25" s="73">
        <v>3888.1</v>
      </c>
      <c r="E25" s="72">
        <v>7641.93</v>
      </c>
      <c r="F25" s="76">
        <f>(D25-E25)/E25</f>
        <v>-0.49121491560378078</v>
      </c>
      <c r="G25" s="73">
        <v>629</v>
      </c>
      <c r="H25" s="72">
        <v>60</v>
      </c>
      <c r="I25" s="72">
        <f>G25/H25</f>
        <v>10.483333333333333</v>
      </c>
      <c r="J25" s="72">
        <v>5</v>
      </c>
      <c r="K25" s="72">
        <v>8</v>
      </c>
      <c r="L25" s="73">
        <v>311074.06</v>
      </c>
      <c r="M25" s="73">
        <v>43838</v>
      </c>
      <c r="N25" s="71">
        <v>44666</v>
      </c>
      <c r="O25" s="70" t="s">
        <v>56</v>
      </c>
      <c r="P25" s="67"/>
      <c r="Q25" s="79"/>
      <c r="R25" s="66"/>
      <c r="S25" s="81"/>
      <c r="T25" s="66"/>
    </row>
    <row r="26" spans="1:29" ht="25.35" customHeight="1">
      <c r="A26" s="69">
        <v>12</v>
      </c>
      <c r="B26" s="69">
        <v>10</v>
      </c>
      <c r="C26" s="74" t="s">
        <v>54</v>
      </c>
      <c r="D26" s="73">
        <v>3591.48</v>
      </c>
      <c r="E26" s="72">
        <v>8976.7000000000007</v>
      </c>
      <c r="F26" s="76">
        <f>(D26-E26)/E26</f>
        <v>-0.59991088039034401</v>
      </c>
      <c r="G26" s="73">
        <v>586</v>
      </c>
      <c r="H26" s="72">
        <v>45</v>
      </c>
      <c r="I26" s="72">
        <f>G26/H26</f>
        <v>13.022222222222222</v>
      </c>
      <c r="J26" s="72">
        <v>5</v>
      </c>
      <c r="K26" s="72">
        <v>9</v>
      </c>
      <c r="L26" s="73">
        <v>186092</v>
      </c>
      <c r="M26" s="73">
        <v>27487</v>
      </c>
      <c r="N26" s="71">
        <v>44659</v>
      </c>
      <c r="O26" s="70" t="s">
        <v>39</v>
      </c>
      <c r="P26" s="67"/>
      <c r="Q26" s="79"/>
      <c r="R26" s="67"/>
      <c r="S26" s="66"/>
    </row>
    <row r="27" spans="1:29" ht="25.35" customHeight="1">
      <c r="A27" s="69">
        <v>13</v>
      </c>
      <c r="B27" s="69" t="s">
        <v>58</v>
      </c>
      <c r="C27" s="74" t="s">
        <v>35</v>
      </c>
      <c r="D27" s="73">
        <v>3526.85</v>
      </c>
      <c r="E27" s="72" t="s">
        <v>36</v>
      </c>
      <c r="F27" s="72" t="s">
        <v>36</v>
      </c>
      <c r="G27" s="73">
        <v>528</v>
      </c>
      <c r="H27" s="72">
        <v>12</v>
      </c>
      <c r="I27" s="72">
        <f>G27/H27</f>
        <v>44</v>
      </c>
      <c r="J27" s="72">
        <v>7</v>
      </c>
      <c r="K27" s="72">
        <v>0</v>
      </c>
      <c r="L27" s="73">
        <v>3527</v>
      </c>
      <c r="M27" s="73">
        <v>528</v>
      </c>
      <c r="N27" s="71" t="s">
        <v>60</v>
      </c>
      <c r="O27" s="70" t="s">
        <v>37</v>
      </c>
      <c r="P27" s="67"/>
      <c r="Q27" s="79"/>
      <c r="R27" s="66"/>
      <c r="S27" s="2"/>
      <c r="T27" s="67"/>
    </row>
    <row r="28" spans="1:29" ht="25.35" customHeight="1">
      <c r="A28" s="69">
        <v>14</v>
      </c>
      <c r="B28" s="69">
        <v>14</v>
      </c>
      <c r="C28" s="74" t="s">
        <v>79</v>
      </c>
      <c r="D28" s="73">
        <v>2477.67</v>
      </c>
      <c r="E28" s="72">
        <v>4657.7299999999996</v>
      </c>
      <c r="F28" s="76">
        <f>(D28-E28)/E28</f>
        <v>-0.4680520339306915</v>
      </c>
      <c r="G28" s="73">
        <v>434</v>
      </c>
      <c r="H28" s="72">
        <v>47</v>
      </c>
      <c r="I28" s="72">
        <f>G28/H28</f>
        <v>9.2340425531914896</v>
      </c>
      <c r="J28" s="72">
        <v>12</v>
      </c>
      <c r="K28" s="72">
        <v>2</v>
      </c>
      <c r="L28" s="73">
        <v>7135.4</v>
      </c>
      <c r="M28" s="73">
        <v>1189</v>
      </c>
      <c r="N28" s="71">
        <v>44708</v>
      </c>
      <c r="O28" s="70" t="s">
        <v>80</v>
      </c>
      <c r="P28" s="11"/>
      <c r="Q28" s="79"/>
      <c r="R28" s="81"/>
      <c r="S28" s="81"/>
      <c r="T28" s="66"/>
    </row>
    <row r="29" spans="1:29" ht="25.35" customHeight="1">
      <c r="A29" s="69">
        <v>15</v>
      </c>
      <c r="B29" s="69">
        <v>15</v>
      </c>
      <c r="C29" s="74" t="s">
        <v>61</v>
      </c>
      <c r="D29" s="73">
        <v>1622.6999999999998</v>
      </c>
      <c r="E29" s="72">
        <v>2170.8000000000002</v>
      </c>
      <c r="F29" s="76">
        <f>(D29-E29)/E29</f>
        <v>-0.25248756218905488</v>
      </c>
      <c r="G29" s="73">
        <v>287</v>
      </c>
      <c r="H29" s="72">
        <v>13</v>
      </c>
      <c r="I29" s="72">
        <f>G29/H29</f>
        <v>22.076923076923077</v>
      </c>
      <c r="J29" s="72">
        <v>7</v>
      </c>
      <c r="K29" s="72">
        <v>6</v>
      </c>
      <c r="L29" s="73">
        <v>22969.88</v>
      </c>
      <c r="M29" s="73">
        <v>3871</v>
      </c>
      <c r="N29" s="71">
        <v>44680</v>
      </c>
      <c r="O29" s="70" t="s">
        <v>50</v>
      </c>
      <c r="P29" s="67"/>
      <c r="Q29" s="79"/>
      <c r="R29" s="66"/>
      <c r="S29" s="66"/>
      <c r="T29" s="81"/>
    </row>
    <row r="30" spans="1:29" ht="25.35" customHeight="1">
      <c r="A30" s="69">
        <v>16</v>
      </c>
      <c r="B30" s="69">
        <v>11</v>
      </c>
      <c r="C30" s="74" t="s">
        <v>57</v>
      </c>
      <c r="D30" s="73">
        <v>1561</v>
      </c>
      <c r="E30" s="72">
        <v>7743</v>
      </c>
      <c r="F30" s="76">
        <f>(D30-E30)/E30</f>
        <v>-0.79839855353222267</v>
      </c>
      <c r="G30" s="73">
        <v>308</v>
      </c>
      <c r="H30" s="72" t="s">
        <v>36</v>
      </c>
      <c r="I30" s="72" t="s">
        <v>36</v>
      </c>
      <c r="J30" s="72">
        <v>8</v>
      </c>
      <c r="K30" s="72">
        <v>4</v>
      </c>
      <c r="L30" s="73">
        <v>40901</v>
      </c>
      <c r="M30" s="73">
        <v>8647</v>
      </c>
      <c r="N30" s="71">
        <v>44694</v>
      </c>
      <c r="O30" s="70" t="s">
        <v>47</v>
      </c>
      <c r="P30" s="67"/>
      <c r="Q30" s="79"/>
      <c r="R30" s="66"/>
      <c r="S30" s="66"/>
      <c r="T30" s="81"/>
    </row>
    <row r="31" spans="1:29" ht="25.35" customHeight="1">
      <c r="A31" s="69">
        <v>17</v>
      </c>
      <c r="B31" s="69">
        <v>19</v>
      </c>
      <c r="C31" s="74" t="s">
        <v>67</v>
      </c>
      <c r="D31" s="73">
        <v>449.85</v>
      </c>
      <c r="E31" s="72">
        <v>1051.23</v>
      </c>
      <c r="F31" s="76">
        <f>(D31-E31)/E31</f>
        <v>-0.5720727148197825</v>
      </c>
      <c r="G31" s="73">
        <v>70</v>
      </c>
      <c r="H31" s="72">
        <v>7</v>
      </c>
      <c r="I31" s="72">
        <f>G31/H31</f>
        <v>10</v>
      </c>
      <c r="J31" s="72">
        <v>1</v>
      </c>
      <c r="K31" s="72">
        <v>4</v>
      </c>
      <c r="L31" s="73">
        <v>16281.92</v>
      </c>
      <c r="M31" s="73">
        <v>2764</v>
      </c>
      <c r="N31" s="71">
        <v>44694</v>
      </c>
      <c r="O31" s="70" t="s">
        <v>41</v>
      </c>
      <c r="P31" s="11"/>
      <c r="Q31" s="79"/>
      <c r="R31" s="79"/>
      <c r="S31" s="64"/>
      <c r="T31" s="79"/>
      <c r="U31" s="66"/>
      <c r="V31" s="80"/>
      <c r="W31" s="80"/>
      <c r="X31" s="2"/>
      <c r="Y31" s="66"/>
      <c r="Z31" s="81"/>
      <c r="AA31" s="66"/>
      <c r="AB31" s="66"/>
      <c r="AC31" s="81"/>
    </row>
    <row r="32" spans="1:29" ht="25.35" customHeight="1">
      <c r="A32" s="69">
        <v>18</v>
      </c>
      <c r="B32" s="69">
        <v>18</v>
      </c>
      <c r="C32" s="74" t="s">
        <v>64</v>
      </c>
      <c r="D32" s="73">
        <v>423.8</v>
      </c>
      <c r="E32" s="72">
        <v>1560.4</v>
      </c>
      <c r="F32" s="76">
        <f>(D32-E32)/E32</f>
        <v>-0.72840297359651374</v>
      </c>
      <c r="G32" s="73">
        <v>64</v>
      </c>
      <c r="H32" s="72">
        <v>7</v>
      </c>
      <c r="I32" s="72">
        <f>G32/H32</f>
        <v>9.1428571428571423</v>
      </c>
      <c r="J32" s="72">
        <v>2</v>
      </c>
      <c r="K32" s="72">
        <v>8</v>
      </c>
      <c r="L32" s="73">
        <v>69159</v>
      </c>
      <c r="M32" s="73">
        <v>10637</v>
      </c>
      <c r="N32" s="71">
        <v>44666</v>
      </c>
      <c r="O32" s="70" t="s">
        <v>37</v>
      </c>
      <c r="P32" s="67"/>
      <c r="Q32" s="79"/>
      <c r="R32" s="79"/>
      <c r="S32" s="64"/>
      <c r="T32" s="79"/>
      <c r="U32" s="66"/>
      <c r="V32" s="80"/>
      <c r="W32" s="80"/>
      <c r="X32" s="2"/>
      <c r="Y32" s="66"/>
      <c r="Z32" s="81"/>
      <c r="AA32" s="66"/>
      <c r="AB32" s="66"/>
      <c r="AC32" s="81"/>
    </row>
    <row r="33" spans="1:29" ht="25.35" customHeight="1">
      <c r="A33" s="69">
        <v>19</v>
      </c>
      <c r="B33" s="82" t="s">
        <v>34</v>
      </c>
      <c r="C33" s="74" t="s">
        <v>81</v>
      </c>
      <c r="D33" s="73">
        <v>357</v>
      </c>
      <c r="E33" s="72" t="s">
        <v>36</v>
      </c>
      <c r="F33" s="72" t="s">
        <v>36</v>
      </c>
      <c r="G33" s="73">
        <v>65</v>
      </c>
      <c r="H33" s="72">
        <v>10</v>
      </c>
      <c r="I33" s="72">
        <f>G33/H33</f>
        <v>6.5</v>
      </c>
      <c r="J33" s="72">
        <v>5</v>
      </c>
      <c r="K33" s="72">
        <v>1</v>
      </c>
      <c r="L33" s="73">
        <v>357</v>
      </c>
      <c r="M33" s="73">
        <v>65</v>
      </c>
      <c r="N33" s="71">
        <v>44715</v>
      </c>
      <c r="O33" s="70" t="s">
        <v>82</v>
      </c>
      <c r="P33" s="11"/>
      <c r="Q33" s="79"/>
      <c r="R33" s="79"/>
      <c r="S33" s="79"/>
      <c r="T33" s="79"/>
      <c r="V33" s="80"/>
      <c r="W33" s="80"/>
      <c r="X33" s="81"/>
      <c r="Y33" s="2"/>
      <c r="Z33" s="80"/>
      <c r="AA33" s="81"/>
      <c r="AB33" s="66"/>
      <c r="AC33" s="66"/>
    </row>
    <row r="34" spans="1:29" ht="25.35" customHeight="1">
      <c r="A34" s="69">
        <v>20</v>
      </c>
      <c r="B34" s="82">
        <v>17</v>
      </c>
      <c r="C34" s="74" t="s">
        <v>69</v>
      </c>
      <c r="D34" s="73">
        <v>355</v>
      </c>
      <c r="E34" s="72">
        <v>1929</v>
      </c>
      <c r="F34" s="76">
        <f>(D34-E34)/E34</f>
        <v>-0.81596682218766203</v>
      </c>
      <c r="G34" s="73">
        <v>84</v>
      </c>
      <c r="H34" s="72" t="s">
        <v>36</v>
      </c>
      <c r="I34" s="72" t="s">
        <v>36</v>
      </c>
      <c r="J34" s="72">
        <v>3</v>
      </c>
      <c r="K34" s="72">
        <v>6</v>
      </c>
      <c r="L34" s="73">
        <v>39413</v>
      </c>
      <c r="M34" s="73">
        <v>8256</v>
      </c>
      <c r="N34" s="71">
        <v>44680</v>
      </c>
      <c r="O34" s="70" t="s">
        <v>47</v>
      </c>
      <c r="P34" s="67"/>
      <c r="Q34" s="79"/>
      <c r="R34" s="79"/>
      <c r="S34" s="64"/>
      <c r="T34" s="79"/>
      <c r="V34" s="80"/>
      <c r="W34" s="80"/>
      <c r="X34" s="80"/>
      <c r="Y34" s="81"/>
      <c r="Z34" s="81"/>
      <c r="AA34" s="2"/>
      <c r="AB34" s="66"/>
      <c r="AC34" s="66"/>
    </row>
    <row r="35" spans="1:29" ht="25.2" customHeight="1">
      <c r="A35" s="45"/>
      <c r="B35" s="45"/>
      <c r="C35" s="56" t="s">
        <v>66</v>
      </c>
      <c r="D35" s="68">
        <f>SUM(D23:D34)</f>
        <v>145802.72</v>
      </c>
      <c r="E35" s="68">
        <v>278228.73999999993</v>
      </c>
      <c r="F35" s="22">
        <f>(D35-E35)/E35</f>
        <v>-0.47596096650547304</v>
      </c>
      <c r="G35" s="68">
        <f>SUM(G23:G34)</f>
        <v>25691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83</v>
      </c>
      <c r="D37" s="73">
        <v>319</v>
      </c>
      <c r="E37" s="72" t="s">
        <v>36</v>
      </c>
      <c r="F37" s="72" t="s">
        <v>36</v>
      </c>
      <c r="G37" s="73">
        <v>154</v>
      </c>
      <c r="H37" s="72">
        <v>6</v>
      </c>
      <c r="I37" s="72">
        <f>G37/H37</f>
        <v>25.666666666666668</v>
      </c>
      <c r="J37" s="72">
        <v>1</v>
      </c>
      <c r="K37" s="72" t="s">
        <v>36</v>
      </c>
      <c r="L37" s="73">
        <v>36340</v>
      </c>
      <c r="M37" s="73">
        <v>7106</v>
      </c>
      <c r="N37" s="71">
        <v>44589</v>
      </c>
      <c r="O37" s="70" t="s">
        <v>84</v>
      </c>
      <c r="P37" s="67"/>
      <c r="Q37" s="79"/>
      <c r="R37" s="79"/>
      <c r="S37" s="64"/>
      <c r="T37" s="79"/>
      <c r="U37" s="66"/>
      <c r="V37" s="80"/>
      <c r="W37" s="2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218</v>
      </c>
      <c r="E38" s="72">
        <v>170</v>
      </c>
      <c r="F38" s="76">
        <f>(D38-E38)/E38</f>
        <v>0.28235294117647058</v>
      </c>
      <c r="G38" s="73">
        <v>44</v>
      </c>
      <c r="H38" s="72" t="s">
        <v>36</v>
      </c>
      <c r="I38" s="72" t="s">
        <v>36</v>
      </c>
      <c r="J38" s="72">
        <v>2</v>
      </c>
      <c r="K38" s="72">
        <v>5</v>
      </c>
      <c r="L38" s="73">
        <v>8698</v>
      </c>
      <c r="M38" s="73">
        <v>1486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66"/>
      <c r="AA38" s="81"/>
      <c r="AB38" s="81"/>
      <c r="AC38" s="66"/>
    </row>
    <row r="39" spans="1:29" ht="25.35" customHeight="1">
      <c r="A39" s="69">
        <v>23</v>
      </c>
      <c r="B39" s="75" t="s">
        <v>36</v>
      </c>
      <c r="C39" s="74" t="s">
        <v>85</v>
      </c>
      <c r="D39" s="73">
        <v>193</v>
      </c>
      <c r="E39" s="72" t="s">
        <v>36</v>
      </c>
      <c r="F39" s="72" t="s">
        <v>36</v>
      </c>
      <c r="G39" s="73">
        <v>88</v>
      </c>
      <c r="H39" s="72">
        <v>6</v>
      </c>
      <c r="I39" s="72">
        <f>G39/H39</f>
        <v>14.666666666666666</v>
      </c>
      <c r="J39" s="72">
        <v>1</v>
      </c>
      <c r="K39" s="72" t="s">
        <v>36</v>
      </c>
      <c r="L39" s="73">
        <v>18660.29</v>
      </c>
      <c r="M39" s="73">
        <v>3918</v>
      </c>
      <c r="N39" s="71">
        <v>44533</v>
      </c>
      <c r="O39" s="70" t="s">
        <v>41</v>
      </c>
      <c r="P39" s="67"/>
      <c r="Q39" s="79"/>
      <c r="R39" s="79"/>
      <c r="S39" s="64"/>
      <c r="T39" s="79"/>
      <c r="U39" s="66"/>
      <c r="V39" s="80"/>
      <c r="W39" s="80"/>
      <c r="X39" s="2"/>
      <c r="Y39" s="66"/>
      <c r="Z39" s="66"/>
      <c r="AA39" s="81"/>
      <c r="AB39" s="66"/>
      <c r="AC39" s="81"/>
    </row>
    <row r="40" spans="1:29" ht="25.35" customHeight="1">
      <c r="A40" s="69">
        <v>24</v>
      </c>
      <c r="B40" s="32">
        <v>24</v>
      </c>
      <c r="C40" s="74" t="s">
        <v>68</v>
      </c>
      <c r="D40" s="73">
        <v>183</v>
      </c>
      <c r="E40" s="72">
        <v>101</v>
      </c>
      <c r="F40" s="76">
        <f>(D40-E40)/E40</f>
        <v>0.81188118811881194</v>
      </c>
      <c r="G40" s="73">
        <v>37</v>
      </c>
      <c r="H40" s="72" t="s">
        <v>36</v>
      </c>
      <c r="I40" s="72" t="s">
        <v>36</v>
      </c>
      <c r="J40" s="72">
        <v>2</v>
      </c>
      <c r="K40" s="72">
        <v>15</v>
      </c>
      <c r="L40" s="73">
        <v>17673</v>
      </c>
      <c r="M40" s="73">
        <v>2872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81"/>
      <c r="X40" s="66"/>
      <c r="Y40" s="80"/>
      <c r="Z40" s="81"/>
      <c r="AA40" s="2"/>
      <c r="AB40" s="66"/>
    </row>
    <row r="41" spans="1:29" ht="25.35" customHeight="1">
      <c r="A41" s="69">
        <v>25</v>
      </c>
      <c r="B41" s="72" t="s">
        <v>36</v>
      </c>
      <c r="C41" s="74" t="s">
        <v>86</v>
      </c>
      <c r="D41" s="73">
        <v>135.5</v>
      </c>
      <c r="E41" s="72" t="s">
        <v>36</v>
      </c>
      <c r="F41" s="72" t="s">
        <v>36</v>
      </c>
      <c r="G41" s="73">
        <v>65</v>
      </c>
      <c r="H41" s="72">
        <v>7</v>
      </c>
      <c r="I41" s="72">
        <f t="shared" ref="I41:I46" si="2">G41/H41</f>
        <v>9.2857142857142865</v>
      </c>
      <c r="J41" s="72">
        <v>1</v>
      </c>
      <c r="K41" s="72" t="s">
        <v>36</v>
      </c>
      <c r="L41" s="73">
        <v>6642.44</v>
      </c>
      <c r="M41" s="73">
        <v>1696</v>
      </c>
      <c r="N41" s="71">
        <v>44386</v>
      </c>
      <c r="O41" s="70" t="s">
        <v>41</v>
      </c>
      <c r="P41" s="67"/>
      <c r="Q41" s="79"/>
      <c r="R41" s="79"/>
      <c r="S41" s="79"/>
      <c r="T41" s="79"/>
      <c r="U41" s="80"/>
      <c r="V41" s="80"/>
      <c r="W41" s="80"/>
      <c r="X41" s="66"/>
      <c r="Y41" s="81"/>
      <c r="Z41" s="81"/>
      <c r="AA41" s="2"/>
      <c r="AB41" s="66"/>
    </row>
    <row r="42" spans="1:29" ht="25.35" customHeight="1">
      <c r="A42" s="69">
        <v>26</v>
      </c>
      <c r="B42" s="72" t="s">
        <v>36</v>
      </c>
      <c r="C42" s="74" t="s">
        <v>87</v>
      </c>
      <c r="D42" s="73">
        <v>130.5</v>
      </c>
      <c r="E42" s="72" t="s">
        <v>36</v>
      </c>
      <c r="F42" s="72" t="s">
        <v>36</v>
      </c>
      <c r="G42" s="73">
        <v>65</v>
      </c>
      <c r="H42" s="72">
        <v>6</v>
      </c>
      <c r="I42" s="72">
        <f t="shared" si="2"/>
        <v>10.833333333333334</v>
      </c>
      <c r="J42" s="72">
        <v>1</v>
      </c>
      <c r="K42" s="72" t="s">
        <v>36</v>
      </c>
      <c r="L42" s="73">
        <v>26413.54</v>
      </c>
      <c r="M42" s="73">
        <v>6297</v>
      </c>
      <c r="N42" s="71">
        <v>44414</v>
      </c>
      <c r="O42" s="70" t="s">
        <v>41</v>
      </c>
      <c r="P42" s="67"/>
      <c r="Q42" s="79"/>
      <c r="R42" s="79"/>
      <c r="S42" s="64"/>
      <c r="T42" s="79"/>
      <c r="U42" s="4"/>
      <c r="V42" s="4"/>
      <c r="W42" s="4"/>
      <c r="X42" s="2"/>
      <c r="Y42" s="80"/>
      <c r="Z42" s="81"/>
      <c r="AA42" s="81"/>
      <c r="AB42" s="66"/>
      <c r="AC42" s="66"/>
    </row>
    <row r="43" spans="1:29" ht="25.35" customHeight="1">
      <c r="A43" s="69">
        <v>27</v>
      </c>
      <c r="B43" s="72" t="s">
        <v>36</v>
      </c>
      <c r="C43" s="74" t="s">
        <v>88</v>
      </c>
      <c r="D43" s="73">
        <v>93.56</v>
      </c>
      <c r="E43" s="72" t="s">
        <v>36</v>
      </c>
      <c r="F43" s="72" t="s">
        <v>36</v>
      </c>
      <c r="G43" s="73">
        <v>19</v>
      </c>
      <c r="H43" s="72">
        <v>6</v>
      </c>
      <c r="I43" s="72">
        <f t="shared" si="2"/>
        <v>3.1666666666666665</v>
      </c>
      <c r="J43" s="72">
        <v>4</v>
      </c>
      <c r="K43" s="72">
        <v>3</v>
      </c>
      <c r="L43" s="73">
        <v>2290.14</v>
      </c>
      <c r="M43" s="73">
        <v>419</v>
      </c>
      <c r="N43" s="71">
        <v>44701</v>
      </c>
      <c r="O43" s="70" t="s">
        <v>80</v>
      </c>
      <c r="P43" s="67"/>
      <c r="Q43" s="79"/>
      <c r="R43" s="79"/>
      <c r="S43" s="64"/>
      <c r="T43" s="79"/>
      <c r="U43" s="66"/>
      <c r="V43" s="80"/>
      <c r="W43" s="80"/>
      <c r="X43" s="80"/>
      <c r="Y43" s="66"/>
      <c r="Z43" s="66"/>
      <c r="AA43" s="81"/>
      <c r="AB43" s="66"/>
      <c r="AC43" s="81"/>
    </row>
    <row r="44" spans="1:29" ht="25.35" customHeight="1">
      <c r="A44" s="69">
        <v>28</v>
      </c>
      <c r="B44" s="69">
        <v>23</v>
      </c>
      <c r="C44" s="74" t="s">
        <v>71</v>
      </c>
      <c r="D44" s="73">
        <v>45</v>
      </c>
      <c r="E44" s="72">
        <v>111</v>
      </c>
      <c r="F44" s="76">
        <f>(D44-E44)/E44</f>
        <v>-0.59459459459459463</v>
      </c>
      <c r="G44" s="73">
        <v>7</v>
      </c>
      <c r="H44" s="72">
        <v>1</v>
      </c>
      <c r="I44" s="72">
        <f t="shared" si="2"/>
        <v>7</v>
      </c>
      <c r="J44" s="72">
        <v>1</v>
      </c>
      <c r="K44" s="72">
        <v>6</v>
      </c>
      <c r="L44" s="73">
        <v>17466</v>
      </c>
      <c r="M44" s="73">
        <v>2703</v>
      </c>
      <c r="N44" s="71">
        <v>44680</v>
      </c>
      <c r="O44" s="70" t="s">
        <v>37</v>
      </c>
      <c r="P44" s="67"/>
      <c r="Q44" s="79"/>
      <c r="R44" s="79"/>
      <c r="S44" s="64"/>
      <c r="T44" s="79"/>
      <c r="U44" s="80"/>
      <c r="V44" s="80"/>
      <c r="W44" s="80"/>
      <c r="X44" s="2"/>
      <c r="Y44" s="81"/>
      <c r="Z44" s="66"/>
      <c r="AA44" s="66"/>
      <c r="AB44" s="66"/>
      <c r="AC44" s="81"/>
    </row>
    <row r="45" spans="1:29" ht="25.35" customHeight="1">
      <c r="A45" s="69">
        <v>29</v>
      </c>
      <c r="B45" s="25">
        <v>21</v>
      </c>
      <c r="C45" s="74" t="s">
        <v>74</v>
      </c>
      <c r="D45" s="73">
        <v>43</v>
      </c>
      <c r="E45" s="72">
        <v>185</v>
      </c>
      <c r="F45" s="76">
        <f>(D45-E45)/E45</f>
        <v>-0.76756756756756761</v>
      </c>
      <c r="G45" s="73">
        <v>9</v>
      </c>
      <c r="H45" s="72">
        <v>1</v>
      </c>
      <c r="I45" s="72">
        <f t="shared" si="2"/>
        <v>9</v>
      </c>
      <c r="J45" s="72">
        <v>1</v>
      </c>
      <c r="K45" s="72" t="s">
        <v>36</v>
      </c>
      <c r="L45" s="73">
        <v>9772</v>
      </c>
      <c r="M45" s="73">
        <v>1780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2"/>
      <c r="Y45" s="81"/>
      <c r="Z45" s="66"/>
      <c r="AA45" s="66"/>
      <c r="AB45" s="66"/>
      <c r="AC45" s="81"/>
    </row>
    <row r="46" spans="1:29" ht="25.35" customHeight="1">
      <c r="A46" s="69">
        <v>30</v>
      </c>
      <c r="B46" s="75" t="s">
        <v>36</v>
      </c>
      <c r="C46" s="74" t="s">
        <v>89</v>
      </c>
      <c r="D46" s="73">
        <v>28</v>
      </c>
      <c r="E46" s="72" t="s">
        <v>36</v>
      </c>
      <c r="F46" s="72" t="s">
        <v>36</v>
      </c>
      <c r="G46" s="73">
        <v>4</v>
      </c>
      <c r="H46" s="72">
        <v>1</v>
      </c>
      <c r="I46" s="72">
        <f t="shared" si="2"/>
        <v>4</v>
      </c>
      <c r="J46" s="72">
        <v>1</v>
      </c>
      <c r="K46" s="72" t="s">
        <v>36</v>
      </c>
      <c r="L46" s="73">
        <v>30855.07</v>
      </c>
      <c r="M46" s="73">
        <v>4756</v>
      </c>
      <c r="N46" s="71">
        <v>44673</v>
      </c>
      <c r="O46" s="70" t="s">
        <v>41</v>
      </c>
      <c r="P46" s="67"/>
      <c r="Q46" s="79"/>
      <c r="R46" s="79"/>
      <c r="S46" s="64"/>
      <c r="T46" s="79"/>
      <c r="U46" s="66"/>
      <c r="V46" s="66"/>
      <c r="W46" s="66"/>
      <c r="X46" s="81"/>
      <c r="Y46" s="66"/>
      <c r="Z46" s="2"/>
      <c r="AA46" s="66"/>
      <c r="AB46" s="81"/>
      <c r="AC46" s="66"/>
    </row>
    <row r="47" spans="1:29" ht="25.2" customHeight="1">
      <c r="A47" s="45"/>
      <c r="B47" s="45"/>
      <c r="C47" s="56" t="s">
        <v>90</v>
      </c>
      <c r="D47" s="68">
        <f>SUM(D35:D46)</f>
        <v>147191.28</v>
      </c>
      <c r="E47" s="68">
        <v>279037.73999999993</v>
      </c>
      <c r="F47" s="22">
        <f>(D47-E47)/E47</f>
        <v>-0.47250404192637158</v>
      </c>
      <c r="G47" s="68">
        <f>SUM(G35:G46)</f>
        <v>26183</v>
      </c>
      <c r="H47" s="68"/>
      <c r="I47" s="47"/>
      <c r="J47" s="46"/>
      <c r="K47" s="48"/>
      <c r="L47" s="49"/>
      <c r="M47" s="53"/>
      <c r="N47" s="50"/>
      <c r="O47" s="58"/>
      <c r="P47" s="67"/>
    </row>
    <row r="48" spans="1:29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U48" s="67"/>
      <c r="V48" s="67"/>
      <c r="W48" s="67"/>
    </row>
    <row r="49" spans="1:29" ht="25.35" customHeight="1">
      <c r="A49" s="69">
        <v>31</v>
      </c>
      <c r="B49" s="82">
        <v>26</v>
      </c>
      <c r="C49" s="74" t="s">
        <v>91</v>
      </c>
      <c r="D49" s="73">
        <v>19</v>
      </c>
      <c r="E49" s="72">
        <v>70</v>
      </c>
      <c r="F49" s="76">
        <f>(D49-E49)/E49</f>
        <v>-0.72857142857142854</v>
      </c>
      <c r="G49" s="73">
        <v>5</v>
      </c>
      <c r="H49" s="72">
        <v>2</v>
      </c>
      <c r="I49" s="72">
        <f>G49/H49</f>
        <v>2.5</v>
      </c>
      <c r="J49" s="72">
        <v>1</v>
      </c>
      <c r="K49" s="72">
        <v>4</v>
      </c>
      <c r="L49" s="73">
        <v>1395.2099999999998</v>
      </c>
      <c r="M49" s="73">
        <v>258</v>
      </c>
      <c r="N49" s="71">
        <v>44694</v>
      </c>
      <c r="O49" s="70" t="s">
        <v>92</v>
      </c>
      <c r="P49" s="11"/>
      <c r="Q49" s="79"/>
      <c r="R49" s="79"/>
      <c r="S49" s="79"/>
      <c r="T49" s="79"/>
      <c r="U49" s="80"/>
      <c r="V49" s="80"/>
      <c r="W49" s="66"/>
      <c r="X49" s="81"/>
      <c r="Y49" s="81"/>
      <c r="Z49" s="80"/>
    </row>
    <row r="50" spans="1:29" ht="25.35" customHeight="1">
      <c r="A50" s="69">
        <v>32</v>
      </c>
      <c r="B50" s="75" t="s">
        <v>36</v>
      </c>
      <c r="C50" s="74" t="s">
        <v>93</v>
      </c>
      <c r="D50" s="73">
        <v>12</v>
      </c>
      <c r="E50" s="72" t="s">
        <v>36</v>
      </c>
      <c r="F50" s="72" t="s">
        <v>36</v>
      </c>
      <c r="G50" s="73">
        <v>2</v>
      </c>
      <c r="H50" s="72">
        <v>1</v>
      </c>
      <c r="I50" s="72">
        <f>G50/H50</f>
        <v>2</v>
      </c>
      <c r="J50" s="72">
        <v>1</v>
      </c>
      <c r="K50" s="72" t="s">
        <v>36</v>
      </c>
      <c r="L50" s="73">
        <v>50348</v>
      </c>
      <c r="M50" s="73">
        <v>8620</v>
      </c>
      <c r="N50" s="71">
        <v>44512</v>
      </c>
      <c r="O50" s="70" t="s">
        <v>84</v>
      </c>
      <c r="P50" s="11"/>
      <c r="Q50" s="79"/>
      <c r="R50" s="79"/>
      <c r="S50" s="64"/>
      <c r="T50" s="79"/>
      <c r="U50" s="66"/>
      <c r="V50" s="80"/>
      <c r="W50" s="80"/>
      <c r="X50" s="66"/>
      <c r="Y50" s="2"/>
      <c r="Z50" s="81"/>
      <c r="AA50" s="66"/>
      <c r="AB50" s="81"/>
      <c r="AC50" s="66"/>
    </row>
    <row r="51" spans="1:29" ht="25.35" customHeight="1">
      <c r="A51" s="45"/>
      <c r="B51" s="45"/>
      <c r="C51" s="56" t="s">
        <v>94</v>
      </c>
      <c r="D51" s="68">
        <f>SUM(D47:D50)</f>
        <v>147222.28</v>
      </c>
      <c r="E51" s="68">
        <v>279037.73999999993</v>
      </c>
      <c r="F51" s="22">
        <f t="shared" ref="F51" si="3">(D51-E51)/E51</f>
        <v>-0.47239294584309621</v>
      </c>
      <c r="G51" s="68">
        <f>SUM(G47:G50)</f>
        <v>26190</v>
      </c>
      <c r="H51" s="68"/>
      <c r="I51" s="47"/>
      <c r="J51" s="46"/>
      <c r="K51" s="48"/>
      <c r="L51" s="49"/>
      <c r="M51" s="53"/>
      <c r="N51" s="50"/>
      <c r="O51" s="58"/>
      <c r="R51" s="67"/>
      <c r="U51" s="67"/>
      <c r="V51" s="67"/>
      <c r="W51" s="67"/>
    </row>
    <row r="52" spans="1:29" ht="23.1" customHeight="1">
      <c r="W52" s="4"/>
    </row>
    <row r="53" spans="1:29" ht="17.25" customHeight="1"/>
    <row r="64" spans="1:29">
      <c r="R64" s="67"/>
    </row>
    <row r="69" spans="16:16">
      <c r="P69" s="67"/>
    </row>
    <row r="73" spans="16:16" ht="12" customHeight="1"/>
    <row r="83" spans="21:23">
      <c r="U83" s="67"/>
      <c r="V83" s="67"/>
      <c r="W83" s="67"/>
    </row>
  </sheetData>
  <sortState xmlns:xlrd2="http://schemas.microsoft.com/office/spreadsheetml/2017/richdata2" ref="B13:P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4.88671875" style="8" customWidth="1"/>
    <col min="25" max="25" width="8.88671875" style="8"/>
    <col min="26" max="26" width="12" style="8" bestFit="1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601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596</v>
      </c>
      <c r="E6" s="36" t="s">
        <v>603</v>
      </c>
      <c r="F6" s="108"/>
      <c r="G6" s="36" t="s">
        <v>596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597</v>
      </c>
      <c r="E10" s="90" t="s">
        <v>604</v>
      </c>
      <c r="F10" s="108"/>
      <c r="G10" s="90" t="s">
        <v>597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9" t="s">
        <v>34</v>
      </c>
      <c r="C13" s="74" t="s">
        <v>520</v>
      </c>
      <c r="D13" s="73">
        <v>22127.99</v>
      </c>
      <c r="E13" s="72" t="s">
        <v>36</v>
      </c>
      <c r="F13" s="72" t="s">
        <v>36</v>
      </c>
      <c r="G13" s="73">
        <v>4683</v>
      </c>
      <c r="H13" s="72">
        <v>286</v>
      </c>
      <c r="I13" s="72">
        <f>G13/H13</f>
        <v>16.374125874125873</v>
      </c>
      <c r="J13" s="72">
        <v>17</v>
      </c>
      <c r="K13" s="72">
        <v>1</v>
      </c>
      <c r="L13" s="73">
        <v>22440</v>
      </c>
      <c r="M13" s="73">
        <v>4754</v>
      </c>
      <c r="N13" s="71">
        <v>44337</v>
      </c>
      <c r="O13" s="70" t="s">
        <v>43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9">
        <v>1</v>
      </c>
      <c r="C14" s="74" t="s">
        <v>564</v>
      </c>
      <c r="D14" s="73">
        <v>12752.18</v>
      </c>
      <c r="E14" s="72">
        <v>22490.73</v>
      </c>
      <c r="F14" s="76">
        <f>(D14-E14)/E14</f>
        <v>-0.43300284161518987</v>
      </c>
      <c r="G14" s="73">
        <v>1983</v>
      </c>
      <c r="H14" s="72">
        <v>145</v>
      </c>
      <c r="I14" s="72">
        <f>G14/H14</f>
        <v>13.675862068965516</v>
      </c>
      <c r="J14" s="72">
        <v>11</v>
      </c>
      <c r="K14" s="72">
        <v>2</v>
      </c>
      <c r="L14" s="73">
        <v>38678.050000000003</v>
      </c>
      <c r="M14" s="73">
        <v>6050</v>
      </c>
      <c r="N14" s="71">
        <v>44330</v>
      </c>
      <c r="O14" s="70" t="s">
        <v>41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9" t="s">
        <v>34</v>
      </c>
      <c r="C15" s="74" t="s">
        <v>585</v>
      </c>
      <c r="D15" s="73">
        <v>10698.47</v>
      </c>
      <c r="E15" s="72" t="s">
        <v>36</v>
      </c>
      <c r="F15" s="72" t="s">
        <v>36</v>
      </c>
      <c r="G15" s="73">
        <v>1666</v>
      </c>
      <c r="H15" s="72">
        <v>169</v>
      </c>
      <c r="I15" s="72">
        <f>G15/H15</f>
        <v>9.8579881656804726</v>
      </c>
      <c r="J15" s="72">
        <v>14</v>
      </c>
      <c r="K15" s="72">
        <v>1</v>
      </c>
      <c r="L15" s="73">
        <v>10698.47</v>
      </c>
      <c r="M15" s="73">
        <v>1666</v>
      </c>
      <c r="N15" s="71">
        <v>44337</v>
      </c>
      <c r="O15" s="70" t="s">
        <v>41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82" t="s">
        <v>34</v>
      </c>
      <c r="C16" s="74" t="s">
        <v>565</v>
      </c>
      <c r="D16" s="73">
        <v>7785</v>
      </c>
      <c r="E16" s="72" t="s">
        <v>36</v>
      </c>
      <c r="F16" s="72" t="s">
        <v>36</v>
      </c>
      <c r="G16" s="73">
        <v>1255</v>
      </c>
      <c r="H16" s="72" t="s">
        <v>36</v>
      </c>
      <c r="I16" s="72" t="s">
        <v>36</v>
      </c>
      <c r="J16" s="72">
        <v>6</v>
      </c>
      <c r="K16" s="72">
        <v>1</v>
      </c>
      <c r="L16" s="73">
        <v>7785</v>
      </c>
      <c r="M16" s="73">
        <v>1255</v>
      </c>
      <c r="N16" s="71">
        <v>44337</v>
      </c>
      <c r="O16" s="70" t="s">
        <v>47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18">
        <v>3</v>
      </c>
      <c r="C17" s="74" t="s">
        <v>330</v>
      </c>
      <c r="D17" s="73">
        <v>7451.12</v>
      </c>
      <c r="E17" s="72">
        <v>13471.24</v>
      </c>
      <c r="F17" s="76">
        <f>(D17-E17)/E17</f>
        <v>-0.44688684931750899</v>
      </c>
      <c r="G17" s="73">
        <v>1534</v>
      </c>
      <c r="H17" s="72">
        <v>168</v>
      </c>
      <c r="I17" s="72">
        <f>G17/H17</f>
        <v>9.1309523809523814</v>
      </c>
      <c r="J17" s="72">
        <v>10</v>
      </c>
      <c r="K17" s="72">
        <v>3</v>
      </c>
      <c r="L17" s="73">
        <v>44196.72</v>
      </c>
      <c r="M17" s="73">
        <v>9111</v>
      </c>
      <c r="N17" s="71">
        <v>44323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18">
        <v>2</v>
      </c>
      <c r="C18" s="30" t="s">
        <v>587</v>
      </c>
      <c r="D18" s="73">
        <v>6406.81</v>
      </c>
      <c r="E18" s="72">
        <v>14752.12</v>
      </c>
      <c r="F18" s="76">
        <f>(D18-E18)/E18</f>
        <v>-0.56570242107575053</v>
      </c>
      <c r="G18" s="73">
        <v>986</v>
      </c>
      <c r="H18" s="28">
        <v>82</v>
      </c>
      <c r="I18" s="72">
        <f>G18/H18</f>
        <v>12.024390243902438</v>
      </c>
      <c r="J18" s="72">
        <v>8</v>
      </c>
      <c r="K18" s="72">
        <v>3</v>
      </c>
      <c r="L18" s="73">
        <v>47546.55</v>
      </c>
      <c r="M18" s="73">
        <v>6887</v>
      </c>
      <c r="N18" s="71">
        <v>44323</v>
      </c>
      <c r="O18" s="14" t="s">
        <v>142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69" t="s">
        <v>58</v>
      </c>
      <c r="C19" s="29" t="s">
        <v>393</v>
      </c>
      <c r="D19" s="73">
        <v>5643.25</v>
      </c>
      <c r="E19" s="72" t="s">
        <v>36</v>
      </c>
      <c r="F19" s="72" t="s">
        <v>36</v>
      </c>
      <c r="G19" s="73">
        <v>596</v>
      </c>
      <c r="H19" s="72">
        <v>12</v>
      </c>
      <c r="I19" s="72">
        <f>G19/H19</f>
        <v>49.666666666666664</v>
      </c>
      <c r="J19" s="72">
        <v>9</v>
      </c>
      <c r="K19" s="72">
        <v>0</v>
      </c>
      <c r="L19" s="73">
        <v>5643</v>
      </c>
      <c r="M19" s="73">
        <v>596</v>
      </c>
      <c r="N19" s="71" t="s">
        <v>563</v>
      </c>
      <c r="O19" s="70" t="s">
        <v>39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557</v>
      </c>
      <c r="D20" s="73">
        <v>5175.26</v>
      </c>
      <c r="E20" s="72" t="s">
        <v>36</v>
      </c>
      <c r="F20" s="72" t="s">
        <v>36</v>
      </c>
      <c r="G20" s="73">
        <v>877</v>
      </c>
      <c r="H20" s="72">
        <v>156</v>
      </c>
      <c r="I20" s="72">
        <f>G20/H20</f>
        <v>5.6217948717948714</v>
      </c>
      <c r="J20" s="72">
        <v>14</v>
      </c>
      <c r="K20" s="72">
        <v>1</v>
      </c>
      <c r="L20" s="73">
        <v>5726.76</v>
      </c>
      <c r="M20" s="73">
        <v>971</v>
      </c>
      <c r="N20" s="71">
        <v>44337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69" t="s">
        <v>34</v>
      </c>
      <c r="C21" s="74" t="s">
        <v>592</v>
      </c>
      <c r="D21" s="73">
        <v>4306</v>
      </c>
      <c r="E21" s="72" t="s">
        <v>36</v>
      </c>
      <c r="F21" s="72" t="s">
        <v>36</v>
      </c>
      <c r="G21" s="73">
        <v>747</v>
      </c>
      <c r="H21" s="72" t="s">
        <v>36</v>
      </c>
      <c r="I21" s="72" t="s">
        <v>36</v>
      </c>
      <c r="J21" s="72">
        <v>14</v>
      </c>
      <c r="K21" s="72">
        <v>1</v>
      </c>
      <c r="L21" s="73">
        <v>4306</v>
      </c>
      <c r="M21" s="73">
        <v>747</v>
      </c>
      <c r="N21" s="71">
        <v>44337</v>
      </c>
      <c r="O21" s="70" t="s">
        <v>47</v>
      </c>
      <c r="P21" s="67"/>
      <c r="Q21" s="79"/>
      <c r="R21" s="79"/>
      <c r="S21" s="79"/>
      <c r="T21" s="79"/>
      <c r="U21" s="79"/>
      <c r="V21" s="80"/>
      <c r="W21" s="80"/>
      <c r="X21" s="66"/>
      <c r="Y21" s="81"/>
      <c r="Z21" s="81"/>
    </row>
    <row r="22" spans="1:26" ht="25.35" customHeight="1">
      <c r="A22" s="69">
        <v>10</v>
      </c>
      <c r="B22" s="69" t="s">
        <v>34</v>
      </c>
      <c r="C22" s="74" t="s">
        <v>536</v>
      </c>
      <c r="D22" s="73">
        <v>4074.28</v>
      </c>
      <c r="E22" s="72" t="s">
        <v>36</v>
      </c>
      <c r="F22" s="72" t="s">
        <v>36</v>
      </c>
      <c r="G22" s="73">
        <v>627</v>
      </c>
      <c r="H22" s="72">
        <v>131</v>
      </c>
      <c r="I22" s="72">
        <f>G22/H22</f>
        <v>4.7862595419847329</v>
      </c>
      <c r="J22" s="72">
        <v>13</v>
      </c>
      <c r="K22" s="72">
        <v>1</v>
      </c>
      <c r="L22" s="73">
        <v>4074.28</v>
      </c>
      <c r="M22" s="73">
        <v>627</v>
      </c>
      <c r="N22" s="71">
        <v>44337</v>
      </c>
      <c r="O22" s="70" t="s">
        <v>50</v>
      </c>
      <c r="P22" s="67"/>
      <c r="Q22" s="79"/>
      <c r="R22" s="79"/>
      <c r="S22" s="79"/>
      <c r="T22" s="79"/>
      <c r="U22" s="79"/>
      <c r="V22" s="80"/>
      <c r="W22" s="80"/>
      <c r="X22" s="66"/>
      <c r="Y22" s="81"/>
      <c r="Z22" s="81"/>
    </row>
    <row r="23" spans="1:26" ht="25.35" customHeight="1">
      <c r="A23" s="45"/>
      <c r="B23" s="45"/>
      <c r="C23" s="56" t="s">
        <v>52</v>
      </c>
      <c r="D23" s="68">
        <f>SUM(D13:D22)</f>
        <v>86420.36</v>
      </c>
      <c r="E23" s="68">
        <f>SUM(E13:E22)</f>
        <v>50714.090000000004</v>
      </c>
      <c r="F23" s="78">
        <f>(D23-E23)/E23</f>
        <v>0.70407001288990878</v>
      </c>
      <c r="G23" s="68">
        <f>SUM(G13:G22)</f>
        <v>14954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1">
        <v>6</v>
      </c>
      <c r="C25" s="74" t="s">
        <v>477</v>
      </c>
      <c r="D25" s="73">
        <v>4011.61</v>
      </c>
      <c r="E25" s="73">
        <v>5818.01</v>
      </c>
      <c r="F25" s="76">
        <f t="shared" ref="F25:F30" si="0">(D25-E25)/E25</f>
        <v>-0.31048416898561537</v>
      </c>
      <c r="G25" s="73">
        <v>818</v>
      </c>
      <c r="H25" s="28">
        <v>105</v>
      </c>
      <c r="I25" s="72">
        <f>G25/H25</f>
        <v>7.7904761904761903</v>
      </c>
      <c r="J25" s="72">
        <v>11</v>
      </c>
      <c r="K25" s="72">
        <v>4</v>
      </c>
      <c r="L25" s="73">
        <v>39352</v>
      </c>
      <c r="M25" s="73">
        <v>8169</v>
      </c>
      <c r="N25" s="71">
        <v>44316</v>
      </c>
      <c r="O25" s="70" t="s">
        <v>43</v>
      </c>
      <c r="P25" s="67"/>
      <c r="Q25" s="79"/>
      <c r="R25" s="79"/>
      <c r="S25" s="79"/>
      <c r="T25" s="79"/>
      <c r="U25" s="79"/>
      <c r="V25" s="80"/>
      <c r="W25" s="80"/>
      <c r="X25" s="66"/>
      <c r="Y25" s="81"/>
      <c r="Z25" s="81"/>
    </row>
    <row r="26" spans="1:26" ht="25.35" customHeight="1">
      <c r="A26" s="69">
        <v>12</v>
      </c>
      <c r="B26" s="18">
        <v>4</v>
      </c>
      <c r="C26" s="74" t="s">
        <v>566</v>
      </c>
      <c r="D26" s="73">
        <v>3567.38</v>
      </c>
      <c r="E26" s="72">
        <v>6069.44</v>
      </c>
      <c r="F26" s="76">
        <f t="shared" si="0"/>
        <v>-0.41223902040385929</v>
      </c>
      <c r="G26" s="73">
        <v>597</v>
      </c>
      <c r="H26" s="72">
        <v>71</v>
      </c>
      <c r="I26" s="72">
        <f>G26/H26</f>
        <v>8.408450704225352</v>
      </c>
      <c r="J26" s="72">
        <v>7</v>
      </c>
      <c r="K26" s="72">
        <v>3</v>
      </c>
      <c r="L26" s="73">
        <v>23452.1</v>
      </c>
      <c r="M26" s="73">
        <v>3896</v>
      </c>
      <c r="N26" s="71">
        <v>44323</v>
      </c>
      <c r="O26" s="58" t="s">
        <v>56</v>
      </c>
      <c r="P26" s="67"/>
      <c r="Q26" s="79"/>
      <c r="R26" s="79"/>
      <c r="S26" s="79"/>
      <c r="T26" s="79"/>
      <c r="U26" s="79"/>
      <c r="V26" s="80"/>
      <c r="W26" s="80"/>
      <c r="X26" s="66"/>
      <c r="Y26" s="81"/>
      <c r="Z26" s="81"/>
    </row>
    <row r="27" spans="1:26" ht="25.35" customHeight="1">
      <c r="A27" s="69">
        <v>13</v>
      </c>
      <c r="B27" s="18">
        <v>9</v>
      </c>
      <c r="C27" s="15" t="s">
        <v>552</v>
      </c>
      <c r="D27" s="73">
        <v>2665.65</v>
      </c>
      <c r="E27" s="72">
        <v>3837.55</v>
      </c>
      <c r="F27" s="76">
        <f t="shared" si="0"/>
        <v>-0.30537712863676042</v>
      </c>
      <c r="G27" s="73">
        <v>416</v>
      </c>
      <c r="H27" s="72">
        <v>43</v>
      </c>
      <c r="I27" s="72">
        <f>G27/H27</f>
        <v>9.6744186046511622</v>
      </c>
      <c r="J27" s="72">
        <v>6</v>
      </c>
      <c r="K27" s="72">
        <v>3</v>
      </c>
      <c r="L27" s="73">
        <v>13331</v>
      </c>
      <c r="M27" s="73">
        <v>2111</v>
      </c>
      <c r="N27" s="71">
        <v>44323</v>
      </c>
      <c r="O27" s="70" t="s">
        <v>84</v>
      </c>
      <c r="P27" s="67"/>
      <c r="Q27" s="79"/>
      <c r="R27" s="79"/>
      <c r="S27" s="79"/>
      <c r="T27" s="79"/>
      <c r="U27" s="79"/>
      <c r="V27" s="80"/>
      <c r="W27" s="80"/>
      <c r="X27" s="66"/>
      <c r="Y27" s="81"/>
      <c r="Z27" s="81"/>
    </row>
    <row r="28" spans="1:26" ht="25.35" customHeight="1">
      <c r="A28" s="69">
        <v>14</v>
      </c>
      <c r="B28" s="69">
        <v>5</v>
      </c>
      <c r="C28" s="29" t="s">
        <v>599</v>
      </c>
      <c r="D28" s="73">
        <v>1899.72</v>
      </c>
      <c r="E28" s="72">
        <v>6014.4</v>
      </c>
      <c r="F28" s="76">
        <f t="shared" si="0"/>
        <v>-0.68413806863527526</v>
      </c>
      <c r="G28" s="73">
        <v>302</v>
      </c>
      <c r="H28" s="72">
        <v>48</v>
      </c>
      <c r="I28" s="72">
        <f>G28/H28</f>
        <v>6.291666666666667</v>
      </c>
      <c r="J28" s="72">
        <v>5</v>
      </c>
      <c r="K28" s="72">
        <v>2</v>
      </c>
      <c r="L28" s="73">
        <v>7914.11</v>
      </c>
      <c r="M28" s="73">
        <v>1288</v>
      </c>
      <c r="N28" s="71">
        <v>44330</v>
      </c>
      <c r="O28" s="70" t="s">
        <v>56</v>
      </c>
      <c r="P28" s="67"/>
      <c r="Q28" s="79"/>
      <c r="R28" s="79"/>
      <c r="S28" s="79"/>
      <c r="T28" s="79"/>
      <c r="U28" s="79"/>
      <c r="V28" s="80"/>
      <c r="W28" s="80"/>
      <c r="X28" s="66"/>
      <c r="Y28" s="81"/>
      <c r="Z28" s="81"/>
    </row>
    <row r="29" spans="1:26" ht="25.35" customHeight="1">
      <c r="A29" s="69">
        <v>15</v>
      </c>
      <c r="B29" s="18">
        <v>7</v>
      </c>
      <c r="C29" s="77" t="s">
        <v>216</v>
      </c>
      <c r="D29" s="73">
        <v>1834.1</v>
      </c>
      <c r="E29" s="72">
        <v>5533.75</v>
      </c>
      <c r="F29" s="76">
        <f t="shared" si="0"/>
        <v>-0.66856110232663202</v>
      </c>
      <c r="G29" s="73">
        <v>343</v>
      </c>
      <c r="H29" s="72">
        <v>23</v>
      </c>
      <c r="I29" s="72">
        <f>G29/H29</f>
        <v>14.913043478260869</v>
      </c>
      <c r="J29" s="72">
        <v>5</v>
      </c>
      <c r="K29" s="72">
        <v>3</v>
      </c>
      <c r="L29" s="73">
        <v>21009</v>
      </c>
      <c r="M29" s="73">
        <v>3662</v>
      </c>
      <c r="N29" s="71">
        <v>44323</v>
      </c>
      <c r="O29" s="70" t="s">
        <v>43</v>
      </c>
      <c r="P29" s="67"/>
      <c r="Q29" s="79"/>
      <c r="R29" s="79"/>
      <c r="S29" s="79"/>
      <c r="T29" s="79"/>
      <c r="U29" s="79"/>
      <c r="V29" s="80"/>
      <c r="W29" s="80"/>
      <c r="X29" s="66"/>
      <c r="Y29" s="81"/>
      <c r="Z29" s="81"/>
    </row>
    <row r="30" spans="1:26" ht="25.35" customHeight="1">
      <c r="A30" s="69">
        <v>16</v>
      </c>
      <c r="B30" s="69">
        <v>10</v>
      </c>
      <c r="C30" s="74" t="s">
        <v>598</v>
      </c>
      <c r="D30" s="73">
        <v>1443</v>
      </c>
      <c r="E30" s="72">
        <v>3521</v>
      </c>
      <c r="F30" s="76">
        <f t="shared" si="0"/>
        <v>-0.59017324623686451</v>
      </c>
      <c r="G30" s="73">
        <v>281</v>
      </c>
      <c r="H30" s="72" t="s">
        <v>36</v>
      </c>
      <c r="I30" s="72" t="s">
        <v>36</v>
      </c>
      <c r="J30" s="72">
        <v>5</v>
      </c>
      <c r="K30" s="72">
        <v>2</v>
      </c>
      <c r="L30" s="73">
        <v>4964</v>
      </c>
      <c r="M30" s="73">
        <v>1001</v>
      </c>
      <c r="N30" s="71">
        <v>44330</v>
      </c>
      <c r="O30" s="70" t="s">
        <v>47</v>
      </c>
      <c r="P30" s="67"/>
      <c r="Q30" s="79"/>
      <c r="R30" s="79"/>
      <c r="S30" s="79"/>
      <c r="T30" s="79"/>
      <c r="U30" s="79"/>
      <c r="V30" s="80"/>
      <c r="W30" s="80"/>
      <c r="X30" s="66"/>
      <c r="Y30" s="81"/>
      <c r="Z30" s="81"/>
    </row>
    <row r="31" spans="1:26" ht="25.35" customHeight="1">
      <c r="A31" s="69">
        <v>17</v>
      </c>
      <c r="B31" s="69" t="s">
        <v>34</v>
      </c>
      <c r="C31" s="74" t="s">
        <v>588</v>
      </c>
      <c r="D31" s="73">
        <v>1410</v>
      </c>
      <c r="E31" s="72" t="s">
        <v>36</v>
      </c>
      <c r="F31" s="72" t="s">
        <v>36</v>
      </c>
      <c r="G31" s="73">
        <v>271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1410</v>
      </c>
      <c r="M31" s="73">
        <v>271</v>
      </c>
      <c r="N31" s="71">
        <v>44337</v>
      </c>
      <c r="O31" s="70" t="s">
        <v>139</v>
      </c>
      <c r="P31" s="67"/>
      <c r="Q31" s="79"/>
      <c r="R31" s="79"/>
      <c r="S31" s="79"/>
      <c r="T31" s="79"/>
      <c r="U31" s="79"/>
      <c r="V31" s="80"/>
      <c r="W31" s="80"/>
      <c r="X31" s="66"/>
      <c r="Y31" s="81"/>
      <c r="Z31" s="81"/>
    </row>
    <row r="32" spans="1:26" ht="25.35" customHeight="1">
      <c r="A32" s="69">
        <v>18</v>
      </c>
      <c r="B32" s="21">
        <v>11</v>
      </c>
      <c r="C32" s="60" t="s">
        <v>448</v>
      </c>
      <c r="D32" s="73">
        <v>1378.1</v>
      </c>
      <c r="E32" s="73">
        <v>2305.35</v>
      </c>
      <c r="F32" s="76">
        <f>(D32-E32)/E32</f>
        <v>-0.40221658316524606</v>
      </c>
      <c r="G32" s="73">
        <v>271</v>
      </c>
      <c r="H32" s="72">
        <v>26</v>
      </c>
      <c r="I32" s="72">
        <f>G32/H32</f>
        <v>10.423076923076923</v>
      </c>
      <c r="J32" s="72">
        <v>6</v>
      </c>
      <c r="K32" s="72">
        <v>4</v>
      </c>
      <c r="L32" s="73">
        <v>26601.42</v>
      </c>
      <c r="M32" s="73">
        <v>4678</v>
      </c>
      <c r="N32" s="71">
        <v>44316</v>
      </c>
      <c r="O32" s="70" t="s">
        <v>80</v>
      </c>
      <c r="P32" s="67"/>
      <c r="Q32" s="79"/>
      <c r="R32" s="79"/>
      <c r="S32" s="79"/>
      <c r="T32" s="79"/>
      <c r="U32" s="79"/>
      <c r="V32" s="80"/>
      <c r="W32" s="80"/>
      <c r="X32" s="66"/>
      <c r="Y32" s="81"/>
      <c r="Z32" s="81"/>
    </row>
    <row r="33" spans="1:26" ht="24.75" customHeight="1">
      <c r="A33" s="69">
        <v>19</v>
      </c>
      <c r="B33" s="21">
        <v>13</v>
      </c>
      <c r="C33" s="60" t="s">
        <v>305</v>
      </c>
      <c r="D33" s="73">
        <v>870</v>
      </c>
      <c r="E33" s="72">
        <v>1575</v>
      </c>
      <c r="F33" s="76">
        <f>(D33-E33)/E33</f>
        <v>-0.44761904761904764</v>
      </c>
      <c r="G33" s="73">
        <v>163</v>
      </c>
      <c r="H33" s="72" t="s">
        <v>36</v>
      </c>
      <c r="I33" s="72" t="s">
        <v>36</v>
      </c>
      <c r="J33" s="72">
        <v>2</v>
      </c>
      <c r="K33" s="72">
        <v>2</v>
      </c>
      <c r="L33" s="73">
        <v>2445</v>
      </c>
      <c r="M33" s="73">
        <v>474</v>
      </c>
      <c r="N33" s="71">
        <v>44330</v>
      </c>
      <c r="O33" s="70" t="s">
        <v>82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69">
        <v>8</v>
      </c>
      <c r="C34" s="74" t="s">
        <v>605</v>
      </c>
      <c r="D34" s="73">
        <v>702.38</v>
      </c>
      <c r="E34" s="72">
        <v>4175.37</v>
      </c>
      <c r="F34" s="76">
        <f>(D34-E34)/E34</f>
        <v>-0.83178017756510203</v>
      </c>
      <c r="G34" s="73">
        <v>124</v>
      </c>
      <c r="H34" s="72">
        <v>31</v>
      </c>
      <c r="I34" s="72">
        <f>G34/H34</f>
        <v>4</v>
      </c>
      <c r="J34" s="72">
        <v>7</v>
      </c>
      <c r="K34" s="72">
        <v>2</v>
      </c>
      <c r="L34" s="73">
        <v>4877.75</v>
      </c>
      <c r="M34" s="73">
        <v>839</v>
      </c>
      <c r="N34" s="71">
        <v>44330</v>
      </c>
      <c r="O34" s="70" t="s">
        <v>41</v>
      </c>
      <c r="P34" s="11"/>
      <c r="Q34" s="65"/>
      <c r="R34" s="59"/>
      <c r="S34" s="65"/>
      <c r="T34" s="67"/>
      <c r="U34" s="66"/>
      <c r="V34" s="66"/>
      <c r="W34" s="66"/>
      <c r="X34" s="66"/>
      <c r="Y34" s="67"/>
      <c r="Z34" s="66"/>
    </row>
    <row r="35" spans="1:26" ht="25.35" customHeight="1">
      <c r="A35" s="45"/>
      <c r="B35" s="45"/>
      <c r="C35" s="56" t="s">
        <v>66</v>
      </c>
      <c r="D35" s="68">
        <f>SUM(D23:D34)</f>
        <v>106202.30000000002</v>
      </c>
      <c r="E35" s="68">
        <f>SUM(E23:E34)</f>
        <v>89563.96</v>
      </c>
      <c r="F35" s="22">
        <f>(D35-E35)/E35</f>
        <v>0.18577048178754055</v>
      </c>
      <c r="G35" s="68">
        <f>SUM(G23:G34)</f>
        <v>18540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 t="s">
        <v>58</v>
      </c>
      <c r="C37" s="74" t="s">
        <v>551</v>
      </c>
      <c r="D37" s="73">
        <v>390.2</v>
      </c>
      <c r="E37" s="72" t="s">
        <v>36</v>
      </c>
      <c r="F37" s="72" t="s">
        <v>36</v>
      </c>
      <c r="G37" s="73">
        <v>67</v>
      </c>
      <c r="H37" s="75">
        <v>6</v>
      </c>
      <c r="I37" s="72">
        <f>G37/H37</f>
        <v>11.166666666666666</v>
      </c>
      <c r="J37" s="72">
        <v>6</v>
      </c>
      <c r="K37" s="72">
        <v>0</v>
      </c>
      <c r="L37" s="73">
        <v>390.2</v>
      </c>
      <c r="M37" s="73">
        <v>67</v>
      </c>
      <c r="N37" s="71" t="s">
        <v>563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5.35" customHeight="1">
      <c r="A38" s="69">
        <v>22</v>
      </c>
      <c r="B38" s="21">
        <v>16</v>
      </c>
      <c r="C38" s="74" t="s">
        <v>327</v>
      </c>
      <c r="D38" s="73">
        <v>314.7</v>
      </c>
      <c r="E38" s="73">
        <v>945.3</v>
      </c>
      <c r="F38" s="76">
        <f>(D38-E38)/E38</f>
        <v>-0.66708981275785462</v>
      </c>
      <c r="G38" s="73">
        <v>57</v>
      </c>
      <c r="H38" s="72">
        <v>8</v>
      </c>
      <c r="I38" s="72">
        <f>G38/H38</f>
        <v>7.125</v>
      </c>
      <c r="J38" s="72">
        <v>2</v>
      </c>
      <c r="K38" s="72" t="s">
        <v>36</v>
      </c>
      <c r="L38" s="73">
        <v>114611.72</v>
      </c>
      <c r="M38" s="73">
        <v>23157</v>
      </c>
      <c r="N38" s="71">
        <v>44106</v>
      </c>
      <c r="O38" s="58" t="s">
        <v>50</v>
      </c>
      <c r="P38" s="67"/>
      <c r="Q38" s="65"/>
      <c r="R38" s="59"/>
      <c r="S38" s="65"/>
      <c r="T38" s="67"/>
      <c r="U38" s="66"/>
      <c r="V38" s="66"/>
      <c r="W38" s="67"/>
      <c r="X38" s="66"/>
      <c r="Y38" s="66"/>
      <c r="Z38" s="66"/>
    </row>
    <row r="39" spans="1:26" ht="25.35" customHeight="1">
      <c r="A39" s="69">
        <v>23</v>
      </c>
      <c r="B39" s="82" t="s">
        <v>58</v>
      </c>
      <c r="C39" s="29" t="s">
        <v>518</v>
      </c>
      <c r="D39" s="73">
        <v>312.10000000000002</v>
      </c>
      <c r="E39" s="72" t="s">
        <v>36</v>
      </c>
      <c r="F39" s="72" t="s">
        <v>36</v>
      </c>
      <c r="G39" s="73">
        <v>55</v>
      </c>
      <c r="H39" s="72">
        <v>7</v>
      </c>
      <c r="I39" s="72">
        <f>G39/H39</f>
        <v>7.8571428571428568</v>
      </c>
      <c r="J39" s="72">
        <v>6</v>
      </c>
      <c r="K39" s="72">
        <v>0</v>
      </c>
      <c r="L39" s="73">
        <v>312</v>
      </c>
      <c r="M39" s="73">
        <v>55</v>
      </c>
      <c r="N39" s="71" t="s">
        <v>563</v>
      </c>
      <c r="O39" s="70" t="s">
        <v>43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69">
        <v>24</v>
      </c>
      <c r="B40" s="82">
        <v>17</v>
      </c>
      <c r="C40" s="29" t="s">
        <v>591</v>
      </c>
      <c r="D40" s="73">
        <v>255</v>
      </c>
      <c r="E40" s="73">
        <v>617</v>
      </c>
      <c r="F40" s="76">
        <f t="shared" ref="F40:F47" si="1">(D40-E40)/E40</f>
        <v>-0.58670988654781198</v>
      </c>
      <c r="G40" s="73">
        <v>54</v>
      </c>
      <c r="H40" s="72" t="s">
        <v>36</v>
      </c>
      <c r="I40" s="72" t="s">
        <v>36</v>
      </c>
      <c r="J40" s="72" t="s">
        <v>36</v>
      </c>
      <c r="K40" s="72">
        <v>1</v>
      </c>
      <c r="L40" s="73">
        <v>1710.32</v>
      </c>
      <c r="M40" s="73">
        <v>348</v>
      </c>
      <c r="N40" s="71">
        <v>44330</v>
      </c>
      <c r="O40" s="70" t="s">
        <v>139</v>
      </c>
      <c r="P40" s="67"/>
      <c r="Q40" s="65"/>
      <c r="R40" s="59"/>
      <c r="S40" s="65"/>
      <c r="T40" s="67"/>
      <c r="U40" s="66"/>
      <c r="V40" s="66"/>
      <c r="W40" s="66"/>
      <c r="X40" s="67"/>
      <c r="Y40" s="66"/>
      <c r="Z40" s="66"/>
    </row>
    <row r="41" spans="1:26" ht="25.35" customHeight="1">
      <c r="A41" s="69">
        <v>25</v>
      </c>
      <c r="B41" s="82">
        <v>20</v>
      </c>
      <c r="C41" s="29" t="s">
        <v>590</v>
      </c>
      <c r="D41" s="73">
        <v>229</v>
      </c>
      <c r="E41" s="73">
        <v>298</v>
      </c>
      <c r="F41" s="76">
        <f t="shared" si="1"/>
        <v>-0.23154362416107382</v>
      </c>
      <c r="G41" s="73">
        <v>47</v>
      </c>
      <c r="H41" s="72" t="s">
        <v>36</v>
      </c>
      <c r="I41" s="72" t="s">
        <v>36</v>
      </c>
      <c r="J41" s="72" t="s">
        <v>36</v>
      </c>
      <c r="K41" s="72">
        <v>2</v>
      </c>
      <c r="L41" s="73">
        <v>1759.5</v>
      </c>
      <c r="M41" s="73">
        <v>321</v>
      </c>
      <c r="N41" s="71">
        <v>44323</v>
      </c>
      <c r="O41" s="70" t="s">
        <v>139</v>
      </c>
      <c r="P41" s="67"/>
      <c r="Q41" s="65"/>
      <c r="R41" s="59"/>
      <c r="S41" s="65"/>
      <c r="T41" s="67"/>
      <c r="U41" s="66"/>
      <c r="V41" s="66"/>
      <c r="W41" s="66"/>
      <c r="X41" s="67"/>
      <c r="Y41" s="66"/>
      <c r="Z41" s="66"/>
    </row>
    <row r="42" spans="1:26" ht="25.35" customHeight="1">
      <c r="A42" s="69">
        <v>26</v>
      </c>
      <c r="B42" s="20">
        <v>20</v>
      </c>
      <c r="C42" s="60" t="s">
        <v>328</v>
      </c>
      <c r="D42" s="73">
        <v>214.55</v>
      </c>
      <c r="E42" s="73">
        <v>287.95</v>
      </c>
      <c r="F42" s="76">
        <f t="shared" si="1"/>
        <v>-0.25490536551484627</v>
      </c>
      <c r="G42" s="73">
        <v>41</v>
      </c>
      <c r="H42" s="72">
        <v>7</v>
      </c>
      <c r="I42" s="72">
        <f>G42/H42</f>
        <v>5.8571428571428568</v>
      </c>
      <c r="J42" s="72">
        <v>1</v>
      </c>
      <c r="K42" s="72" t="s">
        <v>36</v>
      </c>
      <c r="L42" s="73">
        <v>66047.77</v>
      </c>
      <c r="M42" s="73">
        <v>14198</v>
      </c>
      <c r="N42" s="71">
        <v>44113</v>
      </c>
      <c r="O42" s="70" t="s">
        <v>41</v>
      </c>
      <c r="P42" s="67"/>
      <c r="Q42" s="65"/>
      <c r="R42" s="59"/>
      <c r="S42" s="65"/>
      <c r="T42" s="67"/>
      <c r="U42" s="66"/>
      <c r="V42" s="66"/>
      <c r="W42" s="66"/>
      <c r="X42" s="67"/>
      <c r="Y42" s="66"/>
      <c r="Z42" s="66"/>
    </row>
    <row r="43" spans="1:26" ht="24.6" customHeight="1">
      <c r="A43" s="69">
        <v>27</v>
      </c>
      <c r="B43" s="21">
        <v>12</v>
      </c>
      <c r="C43" s="60" t="s">
        <v>458</v>
      </c>
      <c r="D43" s="73">
        <v>146.5</v>
      </c>
      <c r="E43" s="73">
        <v>1824.77</v>
      </c>
      <c r="F43" s="76">
        <f t="shared" si="1"/>
        <v>-0.91971590940228087</v>
      </c>
      <c r="G43" s="73">
        <v>29</v>
      </c>
      <c r="H43" s="72">
        <v>4</v>
      </c>
      <c r="I43" s="72">
        <f>G43/H43</f>
        <v>7.25</v>
      </c>
      <c r="J43" s="72">
        <v>2</v>
      </c>
      <c r="K43" s="72">
        <v>4</v>
      </c>
      <c r="L43" s="73">
        <v>21476.32</v>
      </c>
      <c r="M43" s="73">
        <v>3858</v>
      </c>
      <c r="N43" s="71">
        <v>44316</v>
      </c>
      <c r="O43" s="70" t="s">
        <v>50</v>
      </c>
      <c r="P43" s="67"/>
      <c r="Q43" s="65"/>
      <c r="R43" s="59"/>
      <c r="S43" s="65"/>
      <c r="T43" s="67"/>
      <c r="U43" s="66"/>
      <c r="V43" s="66"/>
      <c r="W43" s="67"/>
      <c r="X43" s="66"/>
      <c r="Y43" s="66"/>
      <c r="Z43" s="66"/>
    </row>
    <row r="44" spans="1:26" ht="25.35" customHeight="1">
      <c r="A44" s="69">
        <v>28</v>
      </c>
      <c r="B44" s="82">
        <v>26</v>
      </c>
      <c r="C44" s="74" t="s">
        <v>606</v>
      </c>
      <c r="D44" s="73">
        <v>108.2</v>
      </c>
      <c r="E44" s="73">
        <v>121</v>
      </c>
      <c r="F44" s="76">
        <f t="shared" si="1"/>
        <v>-0.10578512396694212</v>
      </c>
      <c r="G44" s="73">
        <v>21</v>
      </c>
      <c r="H44" s="72" t="s">
        <v>36</v>
      </c>
      <c r="I44" s="72" t="s">
        <v>36</v>
      </c>
      <c r="J44" s="72" t="s">
        <v>36</v>
      </c>
      <c r="K44" s="72">
        <v>2</v>
      </c>
      <c r="L44" s="73">
        <v>1930.4</v>
      </c>
      <c r="M44" s="73">
        <v>376</v>
      </c>
      <c r="N44" s="71">
        <v>44316</v>
      </c>
      <c r="O44" s="58" t="s">
        <v>139</v>
      </c>
      <c r="P44" s="67"/>
      <c r="Q44" s="65"/>
      <c r="R44" s="59"/>
      <c r="S44" s="65"/>
      <c r="T44" s="67"/>
      <c r="U44" s="66"/>
      <c r="V44" s="66"/>
      <c r="W44" s="66"/>
      <c r="X44" s="67"/>
      <c r="Y44" s="66"/>
      <c r="Z44" s="66"/>
    </row>
    <row r="45" spans="1:26" ht="25.35" customHeight="1">
      <c r="A45" s="69">
        <v>29</v>
      </c>
      <c r="B45" s="21">
        <v>24</v>
      </c>
      <c r="C45" s="60" t="s">
        <v>589</v>
      </c>
      <c r="D45" s="73">
        <v>41.5</v>
      </c>
      <c r="E45" s="72">
        <v>225</v>
      </c>
      <c r="F45" s="76">
        <f t="shared" si="1"/>
        <v>-0.81555555555555559</v>
      </c>
      <c r="G45" s="73">
        <v>11</v>
      </c>
      <c r="H45" s="72">
        <v>4</v>
      </c>
      <c r="I45" s="72">
        <f>G45/H45</f>
        <v>2.75</v>
      </c>
      <c r="J45" s="72">
        <v>2</v>
      </c>
      <c r="K45" s="72">
        <v>2</v>
      </c>
      <c r="L45" s="73">
        <v>266.5</v>
      </c>
      <c r="M45" s="73">
        <v>49</v>
      </c>
      <c r="N45" s="71">
        <v>44330</v>
      </c>
      <c r="O45" s="70" t="s">
        <v>570</v>
      </c>
      <c r="P45" s="67"/>
      <c r="Q45" s="65"/>
      <c r="R45" s="59"/>
      <c r="S45" s="65"/>
      <c r="T45" s="67"/>
      <c r="U45" s="66"/>
      <c r="V45" s="66"/>
      <c r="W45" s="66"/>
      <c r="X45" s="66"/>
      <c r="Y45" s="66"/>
      <c r="Z45" s="67"/>
    </row>
    <row r="46" spans="1:26" ht="24.6" customHeight="1">
      <c r="A46" s="69">
        <v>30</v>
      </c>
      <c r="B46" s="21">
        <v>23</v>
      </c>
      <c r="C46" s="60" t="s">
        <v>600</v>
      </c>
      <c r="D46" s="73">
        <v>12</v>
      </c>
      <c r="E46" s="73">
        <v>230</v>
      </c>
      <c r="F46" s="76">
        <f t="shared" si="1"/>
        <v>-0.94782608695652171</v>
      </c>
      <c r="G46" s="73">
        <v>3</v>
      </c>
      <c r="H46" s="72" t="s">
        <v>36</v>
      </c>
      <c r="I46" s="72" t="s">
        <v>36</v>
      </c>
      <c r="J46" s="72">
        <v>1</v>
      </c>
      <c r="K46" s="72">
        <v>4</v>
      </c>
      <c r="L46" s="73">
        <v>6454</v>
      </c>
      <c r="M46" s="73">
        <v>1214</v>
      </c>
      <c r="N46" s="71">
        <v>44316</v>
      </c>
      <c r="O46" s="70" t="s">
        <v>47</v>
      </c>
      <c r="P46" s="67"/>
      <c r="Q46" s="65"/>
      <c r="R46" s="59"/>
      <c r="S46" s="65"/>
      <c r="T46" s="67"/>
      <c r="U46" s="66"/>
      <c r="V46" s="66"/>
      <c r="W46" s="66"/>
      <c r="X46" s="66"/>
      <c r="Y46" s="66"/>
      <c r="Z46" s="67"/>
    </row>
    <row r="47" spans="1:26" ht="25.35" customHeight="1">
      <c r="A47" s="45"/>
      <c r="B47" s="45"/>
      <c r="C47" s="56" t="s">
        <v>90</v>
      </c>
      <c r="D47" s="68">
        <f>SUM(D35:D46)</f>
        <v>108226.05000000002</v>
      </c>
      <c r="E47" s="68">
        <f>SUM(E35:E46)</f>
        <v>94112.98000000001</v>
      </c>
      <c r="F47" s="22">
        <f t="shared" si="1"/>
        <v>0.14995880483223467</v>
      </c>
      <c r="G47" s="68">
        <f>SUM(G35:G46)</f>
        <v>18925</v>
      </c>
      <c r="H47" s="68"/>
      <c r="I47" s="47"/>
      <c r="J47" s="46"/>
      <c r="K47" s="48"/>
      <c r="L47" s="49"/>
      <c r="M47" s="53"/>
      <c r="N47" s="50"/>
      <c r="O47" s="58"/>
      <c r="P47" s="67"/>
      <c r="Q47" s="65"/>
      <c r="R47" s="67"/>
      <c r="S47" s="65"/>
      <c r="T47" s="65"/>
      <c r="U47" s="65"/>
      <c r="V47" s="65"/>
      <c r="W47" s="65"/>
      <c r="X47" s="65"/>
      <c r="Y47" s="65"/>
      <c r="Z47" s="65"/>
    </row>
    <row r="48" spans="1:26" ht="14.1" customHeight="1">
      <c r="A48" s="43"/>
      <c r="B48" s="51"/>
      <c r="C48" s="4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4"/>
      <c r="O48" s="42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4.6" customHeight="1">
      <c r="A49" s="69">
        <v>31</v>
      </c>
      <c r="B49" s="18">
        <v>15</v>
      </c>
      <c r="C49" s="16" t="s">
        <v>607</v>
      </c>
      <c r="D49" s="73">
        <v>11.1</v>
      </c>
      <c r="E49" s="72">
        <v>1108.2</v>
      </c>
      <c r="F49" s="76">
        <f>(D49-E49)/E49</f>
        <v>-0.98998375744450473</v>
      </c>
      <c r="G49" s="73">
        <v>2</v>
      </c>
      <c r="H49" s="72">
        <v>1</v>
      </c>
      <c r="I49" s="72">
        <f>G49/H49</f>
        <v>2</v>
      </c>
      <c r="J49" s="72">
        <v>1</v>
      </c>
      <c r="K49" s="72">
        <v>3</v>
      </c>
      <c r="L49" s="73">
        <v>6162</v>
      </c>
      <c r="M49" s="73">
        <v>978</v>
      </c>
      <c r="N49" s="71">
        <v>44323</v>
      </c>
      <c r="O49" s="70" t="s">
        <v>37</v>
      </c>
      <c r="P49" s="67"/>
      <c r="Q49" s="65"/>
      <c r="R49" s="59"/>
      <c r="S49" s="65"/>
      <c r="T49" s="67"/>
      <c r="U49" s="66"/>
      <c r="V49" s="66"/>
      <c r="W49" s="66"/>
      <c r="X49" s="66"/>
      <c r="Y49" s="66"/>
      <c r="Z49" s="67"/>
    </row>
    <row r="50" spans="1:26" ht="25.35" customHeight="1">
      <c r="A50" s="45"/>
      <c r="B50" s="45"/>
      <c r="C50" s="56" t="s">
        <v>113</v>
      </c>
      <c r="D50" s="68">
        <f>SUM(D47:D49)</f>
        <v>108237.15000000002</v>
      </c>
      <c r="E50" s="68">
        <f>SUM(E47:E49)</f>
        <v>95221.180000000008</v>
      </c>
      <c r="F50" s="22">
        <f>(D50-E50)/E50</f>
        <v>0.13669196285952365</v>
      </c>
      <c r="G50" s="68">
        <f>SUM(G47:G49)</f>
        <v>18927</v>
      </c>
      <c r="H50" s="68"/>
      <c r="I50" s="47"/>
      <c r="J50" s="46"/>
      <c r="K50" s="48"/>
      <c r="L50" s="49"/>
      <c r="M50" s="53"/>
      <c r="N50" s="50"/>
      <c r="O50" s="5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23.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7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66" spans="16:18">
      <c r="P66" s="65"/>
      <c r="Q66" s="65"/>
      <c r="R66" s="67"/>
    </row>
    <row r="69" spans="16:18">
      <c r="P69" s="67"/>
      <c r="Q69" s="65"/>
      <c r="R69" s="65"/>
    </row>
    <row r="73" spans="16:18" ht="12" customHeight="1">
      <c r="P73" s="65"/>
      <c r="Q73" s="65"/>
      <c r="R73" s="65"/>
    </row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8.88671875" style="8"/>
    <col min="25" max="25" width="14.88671875" style="8" customWidth="1"/>
    <col min="26" max="26" width="12" style="8" bestFit="1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608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609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603</v>
      </c>
      <c r="E6" s="36" t="s">
        <v>610</v>
      </c>
      <c r="F6" s="108"/>
      <c r="G6" s="36" t="s">
        <v>603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>
      <c r="A10" s="105"/>
      <c r="B10" s="105"/>
      <c r="C10" s="108"/>
      <c r="D10" s="90" t="s">
        <v>604</v>
      </c>
      <c r="E10" s="90" t="s">
        <v>611</v>
      </c>
      <c r="F10" s="108"/>
      <c r="G10" s="90" t="s">
        <v>604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65"/>
      <c r="Y12" s="4"/>
      <c r="Z12" s="2"/>
    </row>
    <row r="13" spans="1:26" ht="25.35" customHeight="1">
      <c r="A13" s="69">
        <v>1</v>
      </c>
      <c r="B13" s="69" t="s">
        <v>34</v>
      </c>
      <c r="C13" s="74" t="s">
        <v>564</v>
      </c>
      <c r="D13" s="73">
        <v>22490.73</v>
      </c>
      <c r="E13" s="72" t="s">
        <v>36</v>
      </c>
      <c r="F13" s="72" t="s">
        <v>36</v>
      </c>
      <c r="G13" s="73">
        <v>3570</v>
      </c>
      <c r="H13" s="72">
        <v>225</v>
      </c>
      <c r="I13" s="72">
        <f t="shared" ref="I13:I21" si="0">G13/H13</f>
        <v>15.866666666666667</v>
      </c>
      <c r="J13" s="72">
        <v>15</v>
      </c>
      <c r="K13" s="72">
        <v>1</v>
      </c>
      <c r="L13" s="73">
        <v>25925.87</v>
      </c>
      <c r="M13" s="73">
        <v>4067</v>
      </c>
      <c r="N13" s="71">
        <v>44330</v>
      </c>
      <c r="O13" s="70" t="s">
        <v>41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18">
        <v>1</v>
      </c>
      <c r="C14" s="60" t="s">
        <v>587</v>
      </c>
      <c r="D14" s="73">
        <v>14752.12</v>
      </c>
      <c r="E14" s="72">
        <v>26387.62</v>
      </c>
      <c r="F14" s="76">
        <f>(D14-E14)/E14</f>
        <v>-0.44094541303838691</v>
      </c>
      <c r="G14" s="73">
        <v>2143</v>
      </c>
      <c r="H14" s="28">
        <v>164</v>
      </c>
      <c r="I14" s="72">
        <f t="shared" si="0"/>
        <v>13.067073170731707</v>
      </c>
      <c r="J14" s="72">
        <v>9</v>
      </c>
      <c r="K14" s="72">
        <v>2</v>
      </c>
      <c r="L14" s="73">
        <v>41139.74</v>
      </c>
      <c r="M14" s="73">
        <v>5901</v>
      </c>
      <c r="N14" s="71">
        <v>44323</v>
      </c>
      <c r="O14" s="14" t="s">
        <v>142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18">
        <v>2</v>
      </c>
      <c r="C15" s="74" t="s">
        <v>330</v>
      </c>
      <c r="D15" s="73">
        <v>13471.24</v>
      </c>
      <c r="E15" s="72">
        <v>20979.38</v>
      </c>
      <c r="F15" s="76">
        <f>(D15-E15)/E15</f>
        <v>-0.3578818821147241</v>
      </c>
      <c r="G15" s="73">
        <v>2864</v>
      </c>
      <c r="H15" s="72">
        <v>259</v>
      </c>
      <c r="I15" s="72">
        <f t="shared" si="0"/>
        <v>11.057915057915057</v>
      </c>
      <c r="J15" s="72">
        <v>15</v>
      </c>
      <c r="K15" s="72">
        <v>2</v>
      </c>
      <c r="L15" s="73">
        <v>36745.599999999999</v>
      </c>
      <c r="M15" s="73">
        <v>7577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19">
        <v>3</v>
      </c>
      <c r="C16" s="74" t="s">
        <v>566</v>
      </c>
      <c r="D16" s="73">
        <v>6069.44</v>
      </c>
      <c r="E16" s="72">
        <v>13815.27</v>
      </c>
      <c r="F16" s="76">
        <f>(D16-E16)/E16</f>
        <v>-0.56067163363437711</v>
      </c>
      <c r="G16" s="73">
        <v>1005</v>
      </c>
      <c r="H16" s="72">
        <v>124</v>
      </c>
      <c r="I16" s="72">
        <f t="shared" si="0"/>
        <v>8.1048387096774199</v>
      </c>
      <c r="J16" s="72">
        <v>8</v>
      </c>
      <c r="K16" s="72">
        <v>2</v>
      </c>
      <c r="L16" s="73">
        <v>19884.71</v>
      </c>
      <c r="M16" s="73">
        <v>3299</v>
      </c>
      <c r="N16" s="71">
        <v>44323</v>
      </c>
      <c r="O16" s="70" t="s">
        <v>56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69" t="s">
        <v>34</v>
      </c>
      <c r="C17" s="74" t="s">
        <v>599</v>
      </c>
      <c r="D17" s="73">
        <v>6014.4</v>
      </c>
      <c r="E17" s="72" t="s">
        <v>36</v>
      </c>
      <c r="F17" s="72" t="s">
        <v>36</v>
      </c>
      <c r="G17" s="73">
        <v>986</v>
      </c>
      <c r="H17" s="72">
        <v>178</v>
      </c>
      <c r="I17" s="72">
        <f t="shared" si="0"/>
        <v>5.5393258426966296</v>
      </c>
      <c r="J17" s="72">
        <v>11</v>
      </c>
      <c r="K17" s="72">
        <v>1</v>
      </c>
      <c r="L17" s="73">
        <v>6014.4</v>
      </c>
      <c r="M17" s="73">
        <v>986</v>
      </c>
      <c r="N17" s="71">
        <v>44330</v>
      </c>
      <c r="O17" s="70" t="s">
        <v>56</v>
      </c>
      <c r="P17" s="67"/>
      <c r="Q17" s="79"/>
      <c r="R17" s="79"/>
      <c r="S17" s="79"/>
      <c r="T17" s="79"/>
      <c r="U17" s="79"/>
      <c r="V17" s="80"/>
      <c r="W17" s="80"/>
      <c r="X17" s="81"/>
      <c r="Y17" s="81"/>
      <c r="Z17" s="66"/>
    </row>
    <row r="18" spans="1:26" ht="25.35" customHeight="1">
      <c r="A18" s="69">
        <v>6</v>
      </c>
      <c r="B18" s="21">
        <v>5</v>
      </c>
      <c r="C18" s="29" t="s">
        <v>477</v>
      </c>
      <c r="D18" s="73">
        <v>5818.01</v>
      </c>
      <c r="E18" s="73">
        <v>9379.77</v>
      </c>
      <c r="F18" s="76">
        <f>(D18-E18)/E18</f>
        <v>-0.37972786113092327</v>
      </c>
      <c r="G18" s="73">
        <v>1185</v>
      </c>
      <c r="H18" s="28">
        <v>173</v>
      </c>
      <c r="I18" s="72">
        <f t="shared" si="0"/>
        <v>6.8497109826589595</v>
      </c>
      <c r="J18" s="72">
        <v>14</v>
      </c>
      <c r="K18" s="72">
        <v>3</v>
      </c>
      <c r="L18" s="73">
        <v>35341</v>
      </c>
      <c r="M18" s="73">
        <v>7351</v>
      </c>
      <c r="N18" s="71">
        <v>44316</v>
      </c>
      <c r="O18" s="70" t="s">
        <v>43</v>
      </c>
      <c r="P18" s="67"/>
      <c r="Q18" s="79"/>
      <c r="R18" s="79"/>
      <c r="S18" s="79"/>
      <c r="T18" s="79"/>
      <c r="U18" s="79"/>
      <c r="V18" s="80"/>
      <c r="W18" s="80"/>
      <c r="X18" s="81"/>
      <c r="Y18" s="81"/>
      <c r="Z18" s="66"/>
    </row>
    <row r="19" spans="1:26" ht="25.35" customHeight="1">
      <c r="A19" s="69">
        <v>7</v>
      </c>
      <c r="B19" s="18">
        <v>4</v>
      </c>
      <c r="C19" s="15" t="s">
        <v>216</v>
      </c>
      <c r="D19" s="73">
        <v>5533.75</v>
      </c>
      <c r="E19" s="72">
        <v>13640.8</v>
      </c>
      <c r="F19" s="76">
        <f>(D19-E19)/E19</f>
        <v>-0.59432364670693794</v>
      </c>
      <c r="G19" s="73">
        <v>978</v>
      </c>
      <c r="H19" s="72">
        <v>108</v>
      </c>
      <c r="I19" s="72">
        <f t="shared" si="0"/>
        <v>9.0555555555555554</v>
      </c>
      <c r="J19" s="72">
        <v>12</v>
      </c>
      <c r="K19" s="72">
        <v>2</v>
      </c>
      <c r="L19" s="73">
        <v>19175</v>
      </c>
      <c r="M19" s="73">
        <v>3319</v>
      </c>
      <c r="N19" s="71">
        <v>44323</v>
      </c>
      <c r="O19" s="70" t="s">
        <v>43</v>
      </c>
      <c r="P19" s="67"/>
      <c r="Q19" s="65"/>
      <c r="R19" s="59"/>
      <c r="S19" s="65"/>
      <c r="T19" s="67"/>
      <c r="U19" s="66"/>
      <c r="V19" s="66"/>
      <c r="W19" s="67"/>
      <c r="X19" s="66"/>
      <c r="Y19" s="66"/>
      <c r="Z19" s="66"/>
    </row>
    <row r="20" spans="1:26" ht="25.35" customHeight="1">
      <c r="A20" s="69">
        <v>8</v>
      </c>
      <c r="B20" s="69" t="s">
        <v>34</v>
      </c>
      <c r="C20" s="29" t="s">
        <v>605</v>
      </c>
      <c r="D20" s="73">
        <v>4175.37</v>
      </c>
      <c r="E20" s="72" t="s">
        <v>36</v>
      </c>
      <c r="F20" s="72" t="s">
        <v>36</v>
      </c>
      <c r="G20" s="73">
        <v>715</v>
      </c>
      <c r="H20" s="72">
        <v>144</v>
      </c>
      <c r="I20" s="72">
        <f t="shared" si="0"/>
        <v>4.9652777777777777</v>
      </c>
      <c r="J20" s="72">
        <v>13</v>
      </c>
      <c r="K20" s="72">
        <v>1</v>
      </c>
      <c r="L20" s="73">
        <v>4175.37</v>
      </c>
      <c r="M20" s="73">
        <v>715</v>
      </c>
      <c r="N20" s="71">
        <v>44330</v>
      </c>
      <c r="O20" s="70" t="s">
        <v>41</v>
      </c>
      <c r="P20" s="67"/>
      <c r="Q20" s="65"/>
      <c r="R20" s="59"/>
      <c r="S20" s="65"/>
      <c r="T20" s="67"/>
      <c r="U20" s="66"/>
      <c r="V20" s="66"/>
      <c r="W20" s="67"/>
      <c r="X20" s="66"/>
      <c r="Y20" s="66"/>
      <c r="Z20" s="66"/>
    </row>
    <row r="21" spans="1:26" ht="25.35" customHeight="1">
      <c r="A21" s="69">
        <v>9</v>
      </c>
      <c r="B21" s="18">
        <v>7</v>
      </c>
      <c r="C21" s="77" t="s">
        <v>552</v>
      </c>
      <c r="D21" s="73">
        <v>3837.55</v>
      </c>
      <c r="E21" s="72">
        <v>6827.8</v>
      </c>
      <c r="F21" s="76">
        <f>(D21-E21)/E21</f>
        <v>-0.43795219543630448</v>
      </c>
      <c r="G21" s="73">
        <v>623</v>
      </c>
      <c r="H21" s="72">
        <v>68</v>
      </c>
      <c r="I21" s="72">
        <f t="shared" si="0"/>
        <v>9.1617647058823533</v>
      </c>
      <c r="J21" s="72">
        <v>6</v>
      </c>
      <c r="K21" s="72">
        <v>2</v>
      </c>
      <c r="L21" s="73">
        <v>10665</v>
      </c>
      <c r="M21" s="73">
        <v>1695</v>
      </c>
      <c r="N21" s="71">
        <v>44323</v>
      </c>
      <c r="O21" s="58" t="s">
        <v>84</v>
      </c>
      <c r="P21" s="67"/>
      <c r="Q21" s="65"/>
      <c r="R21" s="59"/>
      <c r="S21" s="65"/>
      <c r="T21" s="67"/>
      <c r="U21" s="66"/>
      <c r="V21" s="66"/>
      <c r="W21" s="67"/>
      <c r="X21" s="66"/>
      <c r="Y21" s="66"/>
      <c r="Z21" s="66"/>
    </row>
    <row r="22" spans="1:26" ht="25.35" customHeight="1">
      <c r="A22" s="69">
        <v>10</v>
      </c>
      <c r="B22" s="82" t="s">
        <v>34</v>
      </c>
      <c r="C22" s="29" t="s">
        <v>598</v>
      </c>
      <c r="D22" s="73">
        <v>3521</v>
      </c>
      <c r="E22" s="72" t="s">
        <v>36</v>
      </c>
      <c r="F22" s="72" t="s">
        <v>36</v>
      </c>
      <c r="G22" s="73">
        <v>720</v>
      </c>
      <c r="H22" s="72" t="s">
        <v>36</v>
      </c>
      <c r="I22" s="72" t="s">
        <v>36</v>
      </c>
      <c r="J22" s="72">
        <v>9</v>
      </c>
      <c r="K22" s="72">
        <v>1</v>
      </c>
      <c r="L22" s="73">
        <v>3521</v>
      </c>
      <c r="M22" s="73">
        <v>720</v>
      </c>
      <c r="N22" s="71">
        <v>44330</v>
      </c>
      <c r="O22" s="70" t="s">
        <v>47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85683.61</v>
      </c>
      <c r="E23" s="68">
        <f>SUM(E13:E22)</f>
        <v>91030.640000000014</v>
      </c>
      <c r="F23" s="78">
        <f>(D23-E23)/E23</f>
        <v>-5.8738793883026774E-2</v>
      </c>
      <c r="G23" s="68">
        <f>SUM(G13:G22)</f>
        <v>14789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20">
        <v>6</v>
      </c>
      <c r="C25" s="30" t="s">
        <v>448</v>
      </c>
      <c r="D25" s="73">
        <v>2305.35</v>
      </c>
      <c r="E25" s="73">
        <v>7318.75</v>
      </c>
      <c r="F25" s="76">
        <f>(D25-E25)/E25</f>
        <v>-0.68500768573868487</v>
      </c>
      <c r="G25" s="73">
        <v>391</v>
      </c>
      <c r="H25" s="72">
        <v>47</v>
      </c>
      <c r="I25" s="72">
        <f>G25/H25</f>
        <v>8.3191489361702136</v>
      </c>
      <c r="J25" s="72">
        <v>10</v>
      </c>
      <c r="K25" s="72">
        <v>3</v>
      </c>
      <c r="L25" s="73">
        <v>25223.32</v>
      </c>
      <c r="M25" s="73">
        <v>4407</v>
      </c>
      <c r="N25" s="71">
        <v>44316</v>
      </c>
      <c r="O25" s="70" t="s">
        <v>80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5.35" customHeight="1">
      <c r="A26" s="69">
        <v>12</v>
      </c>
      <c r="B26" s="20">
        <v>8</v>
      </c>
      <c r="C26" s="30" t="s">
        <v>458</v>
      </c>
      <c r="D26" s="73">
        <v>1824.77</v>
      </c>
      <c r="E26" s="73">
        <v>5391</v>
      </c>
      <c r="F26" s="76">
        <f>(D26-E26)/E26</f>
        <v>-0.66151548877759225</v>
      </c>
      <c r="G26" s="73">
        <v>299</v>
      </c>
      <c r="H26" s="72">
        <v>27</v>
      </c>
      <c r="I26" s="72">
        <f>G26/H26</f>
        <v>11.074074074074074</v>
      </c>
      <c r="J26" s="72">
        <v>9</v>
      </c>
      <c r="K26" s="72">
        <v>3</v>
      </c>
      <c r="L26" s="73">
        <v>21329.82</v>
      </c>
      <c r="M26" s="73">
        <v>3829</v>
      </c>
      <c r="N26" s="71">
        <v>44316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5.35" customHeight="1">
      <c r="A27" s="69">
        <v>13</v>
      </c>
      <c r="B27" s="20" t="s">
        <v>34</v>
      </c>
      <c r="C27" s="60" t="s">
        <v>305</v>
      </c>
      <c r="D27" s="73">
        <v>1575</v>
      </c>
      <c r="E27" s="72" t="s">
        <v>36</v>
      </c>
      <c r="F27" s="72" t="s">
        <v>36</v>
      </c>
      <c r="G27" s="73">
        <v>311</v>
      </c>
      <c r="H27" s="72" t="s">
        <v>36</v>
      </c>
      <c r="I27" s="72" t="s">
        <v>36</v>
      </c>
      <c r="J27" s="72" t="s">
        <v>36</v>
      </c>
      <c r="K27" s="72">
        <v>1</v>
      </c>
      <c r="L27" s="73">
        <v>1575</v>
      </c>
      <c r="M27" s="73">
        <v>311</v>
      </c>
      <c r="N27" s="71">
        <v>44330</v>
      </c>
      <c r="O27" s="70" t="s">
        <v>82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69">
        <v>14</v>
      </c>
      <c r="B28" s="21">
        <v>10</v>
      </c>
      <c r="C28" s="74" t="s">
        <v>612</v>
      </c>
      <c r="D28" s="73">
        <v>1286.7</v>
      </c>
      <c r="E28" s="73">
        <v>4627.6099999999997</v>
      </c>
      <c r="F28" s="76">
        <f>(D28-E28)/E28</f>
        <v>-0.72195150412415909</v>
      </c>
      <c r="G28" s="73">
        <v>195</v>
      </c>
      <c r="H28" s="72">
        <v>24</v>
      </c>
      <c r="I28" s="72">
        <f>G28/H28</f>
        <v>8.125</v>
      </c>
      <c r="J28" s="72">
        <v>4</v>
      </c>
      <c r="K28" s="72">
        <v>3</v>
      </c>
      <c r="L28" s="73">
        <v>31277.08</v>
      </c>
      <c r="M28" s="73">
        <v>5240</v>
      </c>
      <c r="N28" s="71">
        <v>44316</v>
      </c>
      <c r="O28" s="70" t="s">
        <v>56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6" customHeight="1">
      <c r="A29" s="69">
        <v>15</v>
      </c>
      <c r="B29" s="18">
        <v>9</v>
      </c>
      <c r="C29" s="16" t="s">
        <v>607</v>
      </c>
      <c r="D29" s="73">
        <v>1108.2</v>
      </c>
      <c r="E29" s="72">
        <v>5017.28</v>
      </c>
      <c r="F29" s="76">
        <f>(D29-E29)/E29</f>
        <v>-0.77912334970342501</v>
      </c>
      <c r="G29" s="73">
        <v>181</v>
      </c>
      <c r="H29" s="72">
        <v>41</v>
      </c>
      <c r="I29" s="72">
        <f>G29/H29</f>
        <v>4.4146341463414638</v>
      </c>
      <c r="J29" s="72">
        <v>9</v>
      </c>
      <c r="K29" s="72">
        <v>2</v>
      </c>
      <c r="L29" s="73">
        <v>6139</v>
      </c>
      <c r="M29" s="73">
        <v>974</v>
      </c>
      <c r="N29" s="71">
        <v>44323</v>
      </c>
      <c r="O29" s="70" t="s">
        <v>37</v>
      </c>
      <c r="P29" s="67"/>
      <c r="Q29" s="65"/>
      <c r="R29" s="59"/>
      <c r="S29" s="65"/>
      <c r="T29" s="67"/>
      <c r="U29" s="66"/>
      <c r="V29" s="66"/>
      <c r="W29" s="67"/>
      <c r="X29" s="66"/>
      <c r="Y29" s="66"/>
      <c r="Z29" s="66"/>
    </row>
    <row r="30" spans="1:26" ht="25.35" customHeight="1">
      <c r="A30" s="69">
        <v>16</v>
      </c>
      <c r="B30" s="20">
        <v>12</v>
      </c>
      <c r="C30" s="74" t="s">
        <v>327</v>
      </c>
      <c r="D30" s="73">
        <v>945.3</v>
      </c>
      <c r="E30" s="73">
        <v>1372.45</v>
      </c>
      <c r="F30" s="76">
        <f>(D30-E30)/E30</f>
        <v>-0.31123173886116073</v>
      </c>
      <c r="G30" s="73">
        <v>184</v>
      </c>
      <c r="H30" s="72">
        <v>14</v>
      </c>
      <c r="I30" s="72">
        <f>G30/H30</f>
        <v>13.142857142857142</v>
      </c>
      <c r="J30" s="72">
        <v>3</v>
      </c>
      <c r="K30" s="72" t="s">
        <v>36</v>
      </c>
      <c r="L30" s="73">
        <v>114297.02</v>
      </c>
      <c r="M30" s="73">
        <v>23100</v>
      </c>
      <c r="N30" s="71">
        <v>44106</v>
      </c>
      <c r="O30" s="58" t="s">
        <v>50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69" t="s">
        <v>34</v>
      </c>
      <c r="C31" s="74" t="s">
        <v>591</v>
      </c>
      <c r="D31" s="73">
        <v>617</v>
      </c>
      <c r="E31" s="72" t="s">
        <v>36</v>
      </c>
      <c r="F31" s="72" t="s">
        <v>36</v>
      </c>
      <c r="G31" s="73">
        <v>126</v>
      </c>
      <c r="H31" s="72" t="s">
        <v>36</v>
      </c>
      <c r="I31" s="72" t="s">
        <v>36</v>
      </c>
      <c r="J31" s="72" t="s">
        <v>36</v>
      </c>
      <c r="K31" s="72">
        <v>1</v>
      </c>
      <c r="L31" s="73">
        <v>1455.32</v>
      </c>
      <c r="M31" s="73">
        <v>294</v>
      </c>
      <c r="N31" s="71">
        <v>44330</v>
      </c>
      <c r="O31" s="70" t="s">
        <v>139</v>
      </c>
      <c r="P31" s="11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21" t="s">
        <v>58</v>
      </c>
      <c r="C32" s="74" t="s">
        <v>557</v>
      </c>
      <c r="D32" s="73">
        <v>551.5</v>
      </c>
      <c r="E32" s="72" t="s">
        <v>36</v>
      </c>
      <c r="F32" s="72" t="s">
        <v>36</v>
      </c>
      <c r="G32" s="73">
        <v>94</v>
      </c>
      <c r="H32" s="72">
        <v>6</v>
      </c>
      <c r="I32" s="72">
        <f>G32/H32</f>
        <v>15.666666666666666</v>
      </c>
      <c r="J32" s="72">
        <v>6</v>
      </c>
      <c r="K32" s="72">
        <v>0</v>
      </c>
      <c r="L32" s="73">
        <v>551.5</v>
      </c>
      <c r="M32" s="73">
        <v>94</v>
      </c>
      <c r="N32" s="71" t="s">
        <v>563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26" ht="24.75" customHeight="1">
      <c r="A33" s="69">
        <v>19</v>
      </c>
      <c r="B33" s="21" t="s">
        <v>58</v>
      </c>
      <c r="C33" s="74" t="s">
        <v>520</v>
      </c>
      <c r="D33" s="73">
        <v>311.95</v>
      </c>
      <c r="E33" s="72" t="s">
        <v>36</v>
      </c>
      <c r="F33" s="72" t="s">
        <v>36</v>
      </c>
      <c r="G33" s="73">
        <v>71</v>
      </c>
      <c r="H33" s="72">
        <v>6</v>
      </c>
      <c r="I33" s="72">
        <f>G33/H33</f>
        <v>11.833333333333334</v>
      </c>
      <c r="J33" s="72">
        <v>6</v>
      </c>
      <c r="K33" s="72">
        <v>0</v>
      </c>
      <c r="L33" s="73">
        <v>312</v>
      </c>
      <c r="M33" s="73">
        <v>71</v>
      </c>
      <c r="N33" s="71" t="s">
        <v>563</v>
      </c>
      <c r="O33" s="70" t="s">
        <v>43</v>
      </c>
      <c r="P33" s="67"/>
      <c r="Q33" s="65"/>
      <c r="R33" s="59"/>
      <c r="S33" s="65"/>
      <c r="T33" s="67"/>
      <c r="U33" s="66"/>
      <c r="V33" s="66"/>
      <c r="W33" s="66"/>
      <c r="X33" s="66"/>
      <c r="Y33" s="67"/>
      <c r="Z33" s="66"/>
    </row>
    <row r="34" spans="1:26" ht="24.75" customHeight="1">
      <c r="A34" s="69">
        <v>20</v>
      </c>
      <c r="B34" s="18">
        <v>15</v>
      </c>
      <c r="C34" s="74" t="s">
        <v>590</v>
      </c>
      <c r="D34" s="73">
        <v>298</v>
      </c>
      <c r="E34" s="72">
        <v>863</v>
      </c>
      <c r="F34" s="76">
        <f>(D34-E34)/E34</f>
        <v>-0.65469293163383546</v>
      </c>
      <c r="G34" s="73">
        <v>58</v>
      </c>
      <c r="H34" s="75" t="s">
        <v>36</v>
      </c>
      <c r="I34" s="72" t="s">
        <v>36</v>
      </c>
      <c r="J34" s="72" t="s">
        <v>36</v>
      </c>
      <c r="K34" s="72">
        <v>2</v>
      </c>
      <c r="L34" s="73">
        <v>1530.5</v>
      </c>
      <c r="M34" s="73">
        <v>274</v>
      </c>
      <c r="N34" s="71">
        <v>44323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6"/>
      <c r="Y34" s="66"/>
      <c r="Z34" s="67"/>
    </row>
    <row r="35" spans="1:26" ht="25.35" customHeight="1">
      <c r="A35" s="45"/>
      <c r="B35" s="45"/>
      <c r="C35" s="56" t="s">
        <v>66</v>
      </c>
      <c r="D35" s="68">
        <f ca="1">SUM(D23:D37)</f>
        <v>483976.65000000008</v>
      </c>
      <c r="E35" s="68">
        <f ca="1">SUM(E23:E37)</f>
        <v>580676.64999999991</v>
      </c>
      <c r="F35" s="78">
        <f ca="1">(D35-E35)/E35</f>
        <v>4.1837677647276104E-2</v>
      </c>
      <c r="G35" s="68">
        <f ca="1">SUM(G23:G37)</f>
        <v>83765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5.35" customHeight="1">
      <c r="A37" s="69">
        <v>21</v>
      </c>
      <c r="B37" s="21">
        <v>18</v>
      </c>
      <c r="C37" s="60" t="s">
        <v>328</v>
      </c>
      <c r="D37" s="73">
        <v>287.95</v>
      </c>
      <c r="E37" s="73">
        <v>514.6</v>
      </c>
      <c r="F37" s="76">
        <f>(D37-E37)/E37</f>
        <v>-0.44043917605907507</v>
      </c>
      <c r="G37" s="73">
        <v>54</v>
      </c>
      <c r="H37" s="72">
        <v>14</v>
      </c>
      <c r="I37" s="72">
        <f>G37/H37</f>
        <v>3.8571428571428572</v>
      </c>
      <c r="J37" s="72">
        <v>1</v>
      </c>
      <c r="K37" s="72" t="s">
        <v>36</v>
      </c>
      <c r="L37" s="73">
        <v>65833.22</v>
      </c>
      <c r="M37" s="73">
        <v>14157</v>
      </c>
      <c r="N37" s="71">
        <v>44113</v>
      </c>
      <c r="O37" s="70" t="s">
        <v>41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534</v>
      </c>
      <c r="D38" s="73">
        <v>260.60000000000002</v>
      </c>
      <c r="E38" s="72" t="s">
        <v>36</v>
      </c>
      <c r="F38" s="72" t="s">
        <v>36</v>
      </c>
      <c r="G38" s="73">
        <v>44</v>
      </c>
      <c r="H38" s="28">
        <v>11</v>
      </c>
      <c r="I38" s="72">
        <f>G38/H38</f>
        <v>4</v>
      </c>
      <c r="J38" s="72">
        <v>3</v>
      </c>
      <c r="K38" s="72" t="s">
        <v>36</v>
      </c>
      <c r="L38" s="73">
        <v>6176.62</v>
      </c>
      <c r="M38" s="73">
        <v>1178</v>
      </c>
      <c r="N38" s="71">
        <v>44134</v>
      </c>
      <c r="O38" s="70" t="s">
        <v>80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21">
        <v>23</v>
      </c>
      <c r="C39" s="74" t="s">
        <v>613</v>
      </c>
      <c r="D39" s="73">
        <v>242.7</v>
      </c>
      <c r="E39" s="73">
        <v>11.6</v>
      </c>
      <c r="F39" s="76">
        <f>(D39-E39)/E39</f>
        <v>19.922413793103448</v>
      </c>
      <c r="G39" s="73">
        <v>38</v>
      </c>
      <c r="H39" s="28">
        <v>10</v>
      </c>
      <c r="I39" s="72">
        <f>G39/H39</f>
        <v>3.8</v>
      </c>
      <c r="J39" s="72">
        <v>2</v>
      </c>
      <c r="K39" s="72" t="s">
        <v>36</v>
      </c>
      <c r="L39" s="73">
        <v>1429</v>
      </c>
      <c r="M39" s="73">
        <v>250</v>
      </c>
      <c r="N39" s="71">
        <v>44141</v>
      </c>
      <c r="O39" s="70" t="s">
        <v>84</v>
      </c>
      <c r="P39" s="11"/>
      <c r="Q39" s="65"/>
      <c r="R39" s="59"/>
      <c r="S39" s="65"/>
      <c r="T39" s="67"/>
      <c r="U39" s="66"/>
      <c r="V39" s="66"/>
      <c r="W39" s="66"/>
      <c r="X39" s="66"/>
      <c r="Y39" s="66"/>
      <c r="Z39" s="67"/>
    </row>
    <row r="40" spans="1:26" ht="24.6" customHeight="1">
      <c r="A40" s="69">
        <v>24</v>
      </c>
      <c r="B40" s="21">
        <v>14</v>
      </c>
      <c r="C40" s="60" t="s">
        <v>600</v>
      </c>
      <c r="D40" s="73">
        <v>230</v>
      </c>
      <c r="E40" s="73">
        <v>1103</v>
      </c>
      <c r="F40" s="76">
        <f>(D40-E40)/E40</f>
        <v>-0.79147778785131462</v>
      </c>
      <c r="G40" s="73">
        <v>48</v>
      </c>
      <c r="H40" s="72" t="s">
        <v>36</v>
      </c>
      <c r="I40" s="72" t="s">
        <v>36</v>
      </c>
      <c r="J40" s="72">
        <v>2</v>
      </c>
      <c r="K40" s="72">
        <v>3</v>
      </c>
      <c r="L40" s="73">
        <v>6442</v>
      </c>
      <c r="M40" s="73">
        <v>1211</v>
      </c>
      <c r="N40" s="71">
        <v>44316</v>
      </c>
      <c r="O40" s="70" t="s">
        <v>47</v>
      </c>
      <c r="P40" s="67"/>
      <c r="Q40" s="65"/>
      <c r="R40" s="59"/>
      <c r="S40" s="65"/>
      <c r="T40" s="67"/>
      <c r="U40" s="66"/>
      <c r="V40" s="66"/>
      <c r="W40" s="66"/>
      <c r="X40" s="66"/>
      <c r="Y40" s="66"/>
      <c r="Z40" s="67"/>
    </row>
    <row r="41" spans="1:26" ht="24.6" customHeight="1">
      <c r="A41" s="69">
        <v>25</v>
      </c>
      <c r="B41" s="21" t="s">
        <v>34</v>
      </c>
      <c r="C41" s="60" t="s">
        <v>589</v>
      </c>
      <c r="D41" s="73">
        <v>225</v>
      </c>
      <c r="E41" s="72" t="s">
        <v>36</v>
      </c>
      <c r="F41" s="72" t="s">
        <v>36</v>
      </c>
      <c r="G41" s="73">
        <v>38</v>
      </c>
      <c r="H41" s="72">
        <v>10</v>
      </c>
      <c r="I41" s="72">
        <f>G41/H41</f>
        <v>3.8</v>
      </c>
      <c r="J41" s="72">
        <v>2</v>
      </c>
      <c r="K41" s="72">
        <v>1</v>
      </c>
      <c r="L41" s="73">
        <v>225</v>
      </c>
      <c r="M41" s="73">
        <v>38</v>
      </c>
      <c r="N41" s="71">
        <v>44330</v>
      </c>
      <c r="O41" s="70" t="s">
        <v>570</v>
      </c>
      <c r="P41" s="67"/>
      <c r="Q41" s="65"/>
      <c r="R41" s="59"/>
      <c r="S41" s="65"/>
      <c r="T41" s="67"/>
      <c r="U41" s="66"/>
      <c r="V41" s="66"/>
      <c r="W41" s="66"/>
      <c r="X41" s="66"/>
      <c r="Y41" s="66"/>
      <c r="Z41" s="67"/>
    </row>
    <row r="42" spans="1:26" ht="24.75" customHeight="1">
      <c r="A42" s="69">
        <v>26</v>
      </c>
      <c r="B42" s="69">
        <v>11</v>
      </c>
      <c r="C42" s="74" t="s">
        <v>606</v>
      </c>
      <c r="D42" s="73">
        <v>121</v>
      </c>
      <c r="E42" s="73">
        <v>313.8</v>
      </c>
      <c r="F42" s="76">
        <f>(D42-E42)/E42</f>
        <v>-0.61440407903123007</v>
      </c>
      <c r="G42" s="73">
        <v>21</v>
      </c>
      <c r="H42" s="72" t="s">
        <v>36</v>
      </c>
      <c r="I42" s="72" t="s">
        <v>36</v>
      </c>
      <c r="J42" s="72" t="s">
        <v>36</v>
      </c>
      <c r="K42" s="72">
        <v>2</v>
      </c>
      <c r="L42" s="73">
        <v>1822.2</v>
      </c>
      <c r="M42" s="73">
        <v>355</v>
      </c>
      <c r="N42" s="71">
        <v>44316</v>
      </c>
      <c r="O42" s="70" t="s">
        <v>139</v>
      </c>
      <c r="P42" s="11"/>
      <c r="Q42" s="65"/>
      <c r="R42" s="59"/>
      <c r="S42" s="65"/>
      <c r="T42" s="67"/>
      <c r="U42" s="66"/>
      <c r="V42" s="66"/>
      <c r="W42" s="66"/>
      <c r="X42" s="66"/>
      <c r="Y42" s="66"/>
      <c r="Z42" s="67"/>
    </row>
    <row r="43" spans="1:26" ht="24.75" customHeight="1">
      <c r="A43" s="69">
        <v>27</v>
      </c>
      <c r="B43" s="20">
        <v>21</v>
      </c>
      <c r="C43" s="74" t="s">
        <v>459</v>
      </c>
      <c r="D43" s="73">
        <v>59</v>
      </c>
      <c r="E43" s="73">
        <v>24</v>
      </c>
      <c r="F43" s="76">
        <f>(D43-E43)/E43</f>
        <v>1.4583333333333333</v>
      </c>
      <c r="G43" s="73">
        <v>9</v>
      </c>
      <c r="H43" s="28">
        <v>2</v>
      </c>
      <c r="I43" s="72">
        <f>G43/H43</f>
        <v>4.5</v>
      </c>
      <c r="J43" s="72">
        <v>1</v>
      </c>
      <c r="K43" s="72" t="s">
        <v>36</v>
      </c>
      <c r="L43" s="73">
        <v>49138</v>
      </c>
      <c r="M43" s="73">
        <v>9159</v>
      </c>
      <c r="N43" s="71">
        <v>43805</v>
      </c>
      <c r="O43" s="70" t="s">
        <v>50</v>
      </c>
      <c r="P43" s="67"/>
      <c r="Q43" s="65"/>
      <c r="R43" s="59"/>
      <c r="S43" s="65"/>
      <c r="T43" s="67"/>
      <c r="U43" s="66"/>
      <c r="V43" s="66"/>
      <c r="W43" s="66"/>
      <c r="X43" s="66"/>
      <c r="Y43" s="67"/>
      <c r="Z43" s="66"/>
    </row>
    <row r="44" spans="1:26" ht="25.35" customHeight="1">
      <c r="A44" s="45"/>
      <c r="B44" s="45"/>
      <c r="C44" s="56" t="s">
        <v>381</v>
      </c>
      <c r="D44" s="68">
        <f ca="1">SUM(D35:D43)</f>
        <v>388607.57000000007</v>
      </c>
      <c r="E44" s="68">
        <f ca="1">SUM(E35:E43)</f>
        <v>582643.64999999991</v>
      </c>
      <c r="F44" s="78">
        <f ca="1">(D44-E44)/E44</f>
        <v>-0.37447580784839996</v>
      </c>
      <c r="G44" s="68">
        <f ca="1">SUM(G35:G43)</f>
        <v>84017</v>
      </c>
      <c r="H44" s="68"/>
      <c r="I44" s="47"/>
      <c r="J44" s="46"/>
      <c r="K44" s="48"/>
      <c r="L44" s="49"/>
      <c r="M44" s="53"/>
      <c r="N44" s="50"/>
      <c r="O44" s="5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3.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7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60" spans="16:18">
      <c r="P60" s="65"/>
      <c r="Q60" s="65"/>
      <c r="R60" s="67"/>
    </row>
    <row r="63" spans="16:18">
      <c r="P63" s="67"/>
      <c r="Q63" s="65"/>
      <c r="R63" s="6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4.88671875" style="8" customWidth="1"/>
    <col min="25" max="25" width="8.88671875" style="8"/>
    <col min="26" max="26" width="12" style="8" bestFit="1" customWidth="1"/>
    <col min="27" max="16384" width="8.88671875" style="8"/>
  </cols>
  <sheetData>
    <row r="1" spans="1:26" ht="19.5" customHeight="1">
      <c r="A1" s="65"/>
      <c r="B1" s="65"/>
      <c r="C1" s="65"/>
      <c r="D1" s="65"/>
      <c r="E1" s="34" t="s">
        <v>614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615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610</v>
      </c>
      <c r="E6" s="36" t="s">
        <v>616</v>
      </c>
      <c r="F6" s="108"/>
      <c r="G6" s="36" t="s">
        <v>610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611</v>
      </c>
      <c r="E10" s="90" t="s">
        <v>617</v>
      </c>
      <c r="F10" s="108"/>
      <c r="G10" s="90" t="s">
        <v>611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65"/>
      <c r="Z12" s="2"/>
    </row>
    <row r="13" spans="1:26" ht="25.35" customHeight="1">
      <c r="A13" s="69">
        <v>1</v>
      </c>
      <c r="B13" s="6" t="s">
        <v>34</v>
      </c>
      <c r="C13" s="60" t="s">
        <v>587</v>
      </c>
      <c r="D13" s="73">
        <v>26387.62</v>
      </c>
      <c r="E13" s="72" t="s">
        <v>36</v>
      </c>
      <c r="F13" s="72" t="s">
        <v>36</v>
      </c>
      <c r="G13" s="73">
        <v>3758</v>
      </c>
      <c r="H13" s="28">
        <v>169</v>
      </c>
      <c r="I13" s="72">
        <f t="shared" ref="I13:I22" si="0">G13/H13</f>
        <v>22.236686390532544</v>
      </c>
      <c r="J13" s="72">
        <v>11</v>
      </c>
      <c r="K13" s="72">
        <v>1</v>
      </c>
      <c r="L13" s="73">
        <v>26387.62</v>
      </c>
      <c r="M13" s="73">
        <v>3758</v>
      </c>
      <c r="N13" s="71">
        <v>44323</v>
      </c>
      <c r="O13" s="14" t="s">
        <v>142</v>
      </c>
      <c r="P13" s="67"/>
      <c r="Q13" s="65"/>
      <c r="R13" s="59"/>
      <c r="S13" s="65"/>
      <c r="T13" s="67"/>
      <c r="U13" s="66"/>
      <c r="V13" s="66"/>
      <c r="W13" s="66"/>
      <c r="X13" s="66"/>
      <c r="Y13" s="66"/>
      <c r="Z13" s="67"/>
    </row>
    <row r="14" spans="1:26" ht="25.35" customHeight="1">
      <c r="A14" s="69">
        <v>2</v>
      </c>
      <c r="B14" s="6" t="s">
        <v>34</v>
      </c>
      <c r="C14" s="74" t="s">
        <v>330</v>
      </c>
      <c r="D14" s="73">
        <v>20979.38</v>
      </c>
      <c r="E14" s="72" t="s">
        <v>36</v>
      </c>
      <c r="F14" s="72" t="s">
        <v>36</v>
      </c>
      <c r="G14" s="73">
        <v>4234</v>
      </c>
      <c r="H14" s="72">
        <v>271</v>
      </c>
      <c r="I14" s="72">
        <f t="shared" si="0"/>
        <v>15.623616236162361</v>
      </c>
      <c r="J14" s="72">
        <v>14</v>
      </c>
      <c r="K14" s="72">
        <v>1</v>
      </c>
      <c r="L14" s="73">
        <v>23274.36</v>
      </c>
      <c r="M14" s="73">
        <v>4713</v>
      </c>
      <c r="N14" s="71">
        <v>44323</v>
      </c>
      <c r="O14" s="70" t="s">
        <v>56</v>
      </c>
      <c r="P14" s="67"/>
      <c r="Q14" s="65"/>
      <c r="R14" s="59"/>
      <c r="S14" s="65"/>
      <c r="T14" s="67"/>
      <c r="U14" s="66"/>
      <c r="V14" s="66"/>
      <c r="W14" s="66"/>
      <c r="X14" s="66"/>
      <c r="Y14" s="66"/>
      <c r="Z14" s="67"/>
    </row>
    <row r="15" spans="1:26" ht="25.35" customHeight="1">
      <c r="A15" s="69">
        <v>3</v>
      </c>
      <c r="B15" s="6" t="s">
        <v>34</v>
      </c>
      <c r="C15" s="74" t="s">
        <v>566</v>
      </c>
      <c r="D15" s="73">
        <v>13815.27</v>
      </c>
      <c r="E15" s="72" t="s">
        <v>36</v>
      </c>
      <c r="F15" s="72" t="s">
        <v>36</v>
      </c>
      <c r="G15" s="73">
        <v>2294</v>
      </c>
      <c r="H15" s="72">
        <v>236</v>
      </c>
      <c r="I15" s="72">
        <f t="shared" si="0"/>
        <v>9.7203389830508478</v>
      </c>
      <c r="J15" s="72">
        <v>12</v>
      </c>
      <c r="K15" s="72">
        <v>1</v>
      </c>
      <c r="L15" s="73">
        <v>13815.27</v>
      </c>
      <c r="M15" s="73">
        <v>2294</v>
      </c>
      <c r="N15" s="71">
        <v>44323</v>
      </c>
      <c r="O15" s="70" t="s">
        <v>56</v>
      </c>
      <c r="P15" s="67"/>
      <c r="Q15" s="65"/>
      <c r="R15" s="59"/>
      <c r="S15" s="65"/>
      <c r="T15" s="67"/>
      <c r="U15" s="66"/>
      <c r="V15" s="66"/>
      <c r="W15" s="66"/>
      <c r="X15" s="66"/>
      <c r="Y15" s="66"/>
      <c r="Z15" s="67"/>
    </row>
    <row r="16" spans="1:26" ht="25.35" customHeight="1">
      <c r="A16" s="69">
        <v>4</v>
      </c>
      <c r="B16" s="7" t="s">
        <v>34</v>
      </c>
      <c r="C16" s="77" t="s">
        <v>216</v>
      </c>
      <c r="D16" s="73">
        <v>13640.8</v>
      </c>
      <c r="E16" s="72" t="s">
        <v>36</v>
      </c>
      <c r="F16" s="72" t="s">
        <v>36</v>
      </c>
      <c r="G16" s="73">
        <v>2341</v>
      </c>
      <c r="H16" s="72">
        <v>164</v>
      </c>
      <c r="I16" s="72">
        <f t="shared" si="0"/>
        <v>14.274390243902438</v>
      </c>
      <c r="J16" s="72">
        <v>15</v>
      </c>
      <c r="K16" s="72">
        <v>1</v>
      </c>
      <c r="L16" s="73">
        <v>13641</v>
      </c>
      <c r="M16" s="73">
        <v>2341</v>
      </c>
      <c r="N16" s="71">
        <v>44323</v>
      </c>
      <c r="O16" s="70" t="s">
        <v>43</v>
      </c>
      <c r="P16" s="67"/>
      <c r="Q16" s="65"/>
      <c r="R16" s="59"/>
      <c r="S16" s="65"/>
      <c r="T16" s="67"/>
      <c r="U16" s="66"/>
      <c r="V16" s="66"/>
      <c r="W16" s="66"/>
      <c r="X16" s="67"/>
      <c r="Y16" s="66"/>
      <c r="Z16" s="66"/>
    </row>
    <row r="17" spans="1:26" ht="25.35" customHeight="1">
      <c r="A17" s="69">
        <v>5</v>
      </c>
      <c r="B17" s="82">
        <v>2</v>
      </c>
      <c r="C17" s="29" t="s">
        <v>477</v>
      </c>
      <c r="D17" s="73">
        <v>9379.77</v>
      </c>
      <c r="E17" s="73">
        <v>17447.91</v>
      </c>
      <c r="F17" s="76">
        <f>(D17-E17)/E17</f>
        <v>-0.46241297668316717</v>
      </c>
      <c r="G17" s="73">
        <v>1861</v>
      </c>
      <c r="H17" s="28">
        <v>190</v>
      </c>
      <c r="I17" s="72">
        <f t="shared" si="0"/>
        <v>9.7947368421052623</v>
      </c>
      <c r="J17" s="72">
        <v>13</v>
      </c>
      <c r="K17" s="72">
        <v>2</v>
      </c>
      <c r="L17" s="73">
        <v>29523</v>
      </c>
      <c r="M17" s="73">
        <v>6166</v>
      </c>
      <c r="N17" s="71">
        <v>44316</v>
      </c>
      <c r="O17" s="70" t="s">
        <v>43</v>
      </c>
      <c r="P17" s="67"/>
      <c r="Q17" s="65"/>
      <c r="R17" s="59"/>
      <c r="S17" s="65"/>
      <c r="T17" s="67"/>
      <c r="U17" s="66"/>
      <c r="V17" s="66"/>
      <c r="W17" s="66"/>
      <c r="X17" s="67"/>
      <c r="Y17" s="66"/>
      <c r="Z17" s="66"/>
    </row>
    <row r="18" spans="1:26" ht="25.35" customHeight="1">
      <c r="A18" s="69">
        <v>6</v>
      </c>
      <c r="B18" s="82">
        <v>3</v>
      </c>
      <c r="C18" s="30" t="s">
        <v>448</v>
      </c>
      <c r="D18" s="73">
        <v>7318.75</v>
      </c>
      <c r="E18" s="73">
        <v>13449.17</v>
      </c>
      <c r="F18" s="76">
        <f>(D18-E18)/E18</f>
        <v>-0.45582143730802721</v>
      </c>
      <c r="G18" s="73">
        <v>1209</v>
      </c>
      <c r="H18" s="72">
        <v>123</v>
      </c>
      <c r="I18" s="72">
        <f t="shared" si="0"/>
        <v>9.8292682926829276</v>
      </c>
      <c r="J18" s="72">
        <v>14</v>
      </c>
      <c r="K18" s="72">
        <v>2</v>
      </c>
      <c r="L18" s="73">
        <v>22917.97</v>
      </c>
      <c r="M18" s="73">
        <v>4016</v>
      </c>
      <c r="N18" s="71">
        <v>44316</v>
      </c>
      <c r="O18" s="70" t="s">
        <v>80</v>
      </c>
      <c r="P18" s="67"/>
      <c r="Q18" s="65"/>
      <c r="R18" s="59"/>
      <c r="S18" s="65"/>
      <c r="T18" s="67"/>
      <c r="U18" s="66"/>
      <c r="V18" s="66"/>
      <c r="W18" s="66"/>
      <c r="X18" s="67"/>
      <c r="Y18" s="66"/>
      <c r="Z18" s="66"/>
    </row>
    <row r="19" spans="1:26" ht="25.35" customHeight="1">
      <c r="A19" s="69">
        <v>7</v>
      </c>
      <c r="B19" s="7" t="s">
        <v>34</v>
      </c>
      <c r="C19" s="15" t="s">
        <v>552</v>
      </c>
      <c r="D19" s="73">
        <v>6827.8</v>
      </c>
      <c r="E19" s="72" t="s">
        <v>36</v>
      </c>
      <c r="F19" s="72" t="s">
        <v>36</v>
      </c>
      <c r="G19" s="73">
        <v>1072</v>
      </c>
      <c r="H19" s="72">
        <v>81</v>
      </c>
      <c r="I19" s="72">
        <f t="shared" si="0"/>
        <v>13.234567901234568</v>
      </c>
      <c r="J19" s="72">
        <v>8</v>
      </c>
      <c r="K19" s="72">
        <v>1</v>
      </c>
      <c r="L19" s="73">
        <v>6828</v>
      </c>
      <c r="M19" s="73">
        <v>1072</v>
      </c>
      <c r="N19" s="71">
        <v>44323</v>
      </c>
      <c r="O19" s="70" t="s">
        <v>84</v>
      </c>
      <c r="P19" s="67"/>
      <c r="Q19" s="65"/>
      <c r="R19" s="59"/>
      <c r="S19" s="65"/>
      <c r="T19" s="67"/>
      <c r="U19" s="66"/>
      <c r="V19" s="66"/>
      <c r="W19" s="66"/>
      <c r="X19" s="67"/>
      <c r="Y19" s="66"/>
      <c r="Z19" s="66"/>
    </row>
    <row r="20" spans="1:26" ht="25.35" customHeight="1">
      <c r="A20" s="69">
        <v>8</v>
      </c>
      <c r="B20" s="69">
        <v>4</v>
      </c>
      <c r="C20" s="60" t="s">
        <v>458</v>
      </c>
      <c r="D20" s="73">
        <v>5391</v>
      </c>
      <c r="E20" s="73">
        <v>11893.35</v>
      </c>
      <c r="F20" s="76">
        <f>(D20-E20)/E20</f>
        <v>-0.5467214872176468</v>
      </c>
      <c r="G20" s="73">
        <v>924</v>
      </c>
      <c r="H20" s="72">
        <v>100</v>
      </c>
      <c r="I20" s="72">
        <f t="shared" si="0"/>
        <v>9.24</v>
      </c>
      <c r="J20" s="72">
        <v>14</v>
      </c>
      <c r="K20" s="72">
        <v>2</v>
      </c>
      <c r="L20" s="73">
        <v>19505.05</v>
      </c>
      <c r="M20" s="73">
        <v>3530</v>
      </c>
      <c r="N20" s="71">
        <v>44316</v>
      </c>
      <c r="O20" s="70" t="s">
        <v>50</v>
      </c>
      <c r="P20" s="67"/>
      <c r="Q20" s="65"/>
      <c r="R20" s="59"/>
      <c r="S20" s="65"/>
      <c r="T20" s="67"/>
      <c r="U20" s="66"/>
      <c r="V20" s="66"/>
      <c r="W20" s="66"/>
      <c r="X20" s="67"/>
      <c r="Y20" s="66"/>
      <c r="Z20" s="66"/>
    </row>
    <row r="21" spans="1:26" ht="25.35" customHeight="1">
      <c r="A21" s="69">
        <v>9</v>
      </c>
      <c r="B21" s="7" t="s">
        <v>34</v>
      </c>
      <c r="C21" s="16" t="s">
        <v>607</v>
      </c>
      <c r="D21" s="73">
        <v>5017.28</v>
      </c>
      <c r="E21" s="72" t="s">
        <v>36</v>
      </c>
      <c r="F21" s="72" t="s">
        <v>36</v>
      </c>
      <c r="G21" s="73">
        <v>791</v>
      </c>
      <c r="H21" s="72">
        <v>120</v>
      </c>
      <c r="I21" s="72">
        <f t="shared" si="0"/>
        <v>6.5916666666666668</v>
      </c>
      <c r="J21" s="72">
        <v>11</v>
      </c>
      <c r="K21" s="72">
        <v>1</v>
      </c>
      <c r="L21" s="73">
        <v>5017</v>
      </c>
      <c r="M21" s="73">
        <v>791</v>
      </c>
      <c r="N21" s="71">
        <v>44323</v>
      </c>
      <c r="O21" s="58" t="s">
        <v>37</v>
      </c>
      <c r="P21" s="67"/>
      <c r="Q21" s="65"/>
      <c r="R21" s="59"/>
      <c r="S21" s="65"/>
      <c r="T21" s="67"/>
      <c r="U21" s="66"/>
      <c r="V21" s="66"/>
      <c r="W21" s="66"/>
      <c r="X21" s="67"/>
      <c r="Y21" s="66"/>
      <c r="Z21" s="66"/>
    </row>
    <row r="22" spans="1:26" ht="24.75" customHeight="1">
      <c r="A22" s="69">
        <v>10</v>
      </c>
      <c r="B22" s="69">
        <v>1</v>
      </c>
      <c r="C22" s="74" t="s">
        <v>612</v>
      </c>
      <c r="D22" s="73">
        <v>4627.6099999999997</v>
      </c>
      <c r="E22" s="73">
        <v>20085.79</v>
      </c>
      <c r="F22" s="76">
        <f>(D22-E22)/E22</f>
        <v>-0.76960776748138859</v>
      </c>
      <c r="G22" s="73">
        <v>723</v>
      </c>
      <c r="H22" s="72">
        <v>127</v>
      </c>
      <c r="I22" s="72">
        <f t="shared" si="0"/>
        <v>5.6929133858267713</v>
      </c>
      <c r="J22" s="72">
        <v>8</v>
      </c>
      <c r="K22" s="72">
        <v>2</v>
      </c>
      <c r="L22" s="73">
        <v>29990.39</v>
      </c>
      <c r="M22" s="73">
        <v>5045</v>
      </c>
      <c r="N22" s="71">
        <v>44316</v>
      </c>
      <c r="O22" s="70" t="s">
        <v>56</v>
      </c>
      <c r="P22" s="67"/>
      <c r="Q22" s="65"/>
      <c r="R22" s="59"/>
      <c r="S22" s="65"/>
      <c r="T22" s="67"/>
      <c r="U22" s="66"/>
      <c r="V22" s="66"/>
      <c r="W22" s="66"/>
      <c r="X22" s="67"/>
      <c r="Y22" s="66"/>
      <c r="Z22" s="66"/>
    </row>
    <row r="23" spans="1:26" ht="25.35" customHeight="1">
      <c r="A23" s="45"/>
      <c r="B23" s="45"/>
      <c r="C23" s="56" t="s">
        <v>52</v>
      </c>
      <c r="D23" s="68">
        <f>SUM(D13:D22)</f>
        <v>113385.28000000001</v>
      </c>
      <c r="E23" s="68">
        <f>SUM(E13:E22)</f>
        <v>62876.22</v>
      </c>
      <c r="F23" s="78">
        <f>(D23-E23)/E23</f>
        <v>0.80330942286288853</v>
      </c>
      <c r="G23" s="68">
        <f>SUM(G13:G22)</f>
        <v>19207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5.35" customHeight="1">
      <c r="A25" s="69">
        <v>11</v>
      </c>
      <c r="B25" s="69" t="s">
        <v>58</v>
      </c>
      <c r="C25" s="60" t="s">
        <v>564</v>
      </c>
      <c r="D25" s="73">
        <v>3435.14</v>
      </c>
      <c r="E25" s="72" t="s">
        <v>36</v>
      </c>
      <c r="F25" s="72" t="s">
        <v>36</v>
      </c>
      <c r="G25" s="73">
        <v>497</v>
      </c>
      <c r="H25" s="72">
        <v>12</v>
      </c>
      <c r="I25" s="72"/>
      <c r="J25" s="72">
        <v>8</v>
      </c>
      <c r="K25" s="72">
        <v>0</v>
      </c>
      <c r="L25" s="73">
        <v>3435.14</v>
      </c>
      <c r="M25" s="73">
        <v>497</v>
      </c>
      <c r="N25" s="71" t="s">
        <v>563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6"/>
      <c r="Z25" s="67"/>
    </row>
    <row r="26" spans="1:26" ht="25.35" customHeight="1">
      <c r="A26" s="69">
        <v>12</v>
      </c>
      <c r="B26" s="69">
        <v>10</v>
      </c>
      <c r="C26" s="74" t="s">
        <v>327</v>
      </c>
      <c r="D26" s="73">
        <v>1372.45</v>
      </c>
      <c r="E26" s="73">
        <v>871.90000000000009</v>
      </c>
      <c r="F26" s="76">
        <f>(D26-E26)/E26</f>
        <v>0.57409106548916145</v>
      </c>
      <c r="G26" s="73">
        <v>263</v>
      </c>
      <c r="H26" s="72">
        <v>24</v>
      </c>
      <c r="I26" s="72">
        <f>G26/H26</f>
        <v>10.958333333333334</v>
      </c>
      <c r="J26" s="72">
        <v>3</v>
      </c>
      <c r="K26" s="72" t="s">
        <v>36</v>
      </c>
      <c r="L26" s="73">
        <v>113351.72</v>
      </c>
      <c r="M26" s="73">
        <v>22916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6"/>
      <c r="Z26" s="67"/>
    </row>
    <row r="27" spans="1:26" ht="25.35" customHeight="1">
      <c r="A27" s="69">
        <v>13</v>
      </c>
      <c r="B27" s="69">
        <v>5</v>
      </c>
      <c r="C27" s="60" t="s">
        <v>618</v>
      </c>
      <c r="D27" s="73">
        <v>1251.6500000000001</v>
      </c>
      <c r="E27" s="73">
        <v>7347.1</v>
      </c>
      <c r="F27" s="76">
        <f>(D27-E27)/E27</f>
        <v>-0.82964026622749121</v>
      </c>
      <c r="G27" s="73">
        <v>198</v>
      </c>
      <c r="H27" s="28">
        <v>55</v>
      </c>
      <c r="I27" s="72">
        <f>G27/H27</f>
        <v>3.6</v>
      </c>
      <c r="J27" s="72">
        <v>9</v>
      </c>
      <c r="K27" s="72">
        <v>2</v>
      </c>
      <c r="L27" s="73">
        <v>9902</v>
      </c>
      <c r="M27" s="73">
        <v>1759</v>
      </c>
      <c r="N27" s="71">
        <v>44316</v>
      </c>
      <c r="O27" s="70" t="s">
        <v>37</v>
      </c>
      <c r="P27" s="67"/>
      <c r="Q27" s="65"/>
      <c r="R27" s="59"/>
      <c r="S27" s="65"/>
      <c r="T27" s="67"/>
      <c r="U27" s="66"/>
      <c r="V27" s="66"/>
      <c r="W27" s="66"/>
      <c r="X27" s="66"/>
      <c r="Y27" s="66"/>
      <c r="Z27" s="67"/>
    </row>
    <row r="28" spans="1:26" ht="24.75" customHeight="1">
      <c r="A28" s="69">
        <v>14</v>
      </c>
      <c r="B28" s="69">
        <v>6</v>
      </c>
      <c r="C28" s="60" t="s">
        <v>600</v>
      </c>
      <c r="D28" s="73">
        <v>1103</v>
      </c>
      <c r="E28" s="73">
        <v>4514</v>
      </c>
      <c r="F28" s="76">
        <f>(D28-E28)/E28</f>
        <v>-0.75564909171466543</v>
      </c>
      <c r="G28" s="73">
        <v>193</v>
      </c>
      <c r="H28" s="72" t="s">
        <v>36</v>
      </c>
      <c r="I28" s="72" t="s">
        <v>36</v>
      </c>
      <c r="J28" s="72">
        <v>3</v>
      </c>
      <c r="K28" s="72">
        <v>2</v>
      </c>
      <c r="L28" s="73">
        <v>6203</v>
      </c>
      <c r="M28" s="73">
        <v>1161</v>
      </c>
      <c r="N28" s="71">
        <v>44316</v>
      </c>
      <c r="O28" s="70" t="s">
        <v>47</v>
      </c>
      <c r="P28" s="67"/>
      <c r="Q28" s="65"/>
      <c r="R28" s="59"/>
      <c r="S28" s="65"/>
      <c r="T28" s="67"/>
      <c r="U28" s="66"/>
      <c r="V28" s="66"/>
      <c r="W28" s="66"/>
      <c r="X28" s="66"/>
      <c r="Y28" s="66"/>
      <c r="Z28" s="67"/>
    </row>
    <row r="29" spans="1:26" ht="24.75" customHeight="1">
      <c r="A29" s="69">
        <v>15</v>
      </c>
      <c r="B29" s="6" t="s">
        <v>34</v>
      </c>
      <c r="C29" s="74" t="s">
        <v>590</v>
      </c>
      <c r="D29" s="73">
        <v>863</v>
      </c>
      <c r="E29" s="72" t="s">
        <v>36</v>
      </c>
      <c r="F29" s="72" t="s">
        <v>36</v>
      </c>
      <c r="G29" s="73">
        <v>148</v>
      </c>
      <c r="H29" s="72" t="s">
        <v>36</v>
      </c>
      <c r="I29" s="72" t="s">
        <v>36</v>
      </c>
      <c r="J29" s="72" t="s">
        <v>36</v>
      </c>
      <c r="K29" s="72">
        <v>1</v>
      </c>
      <c r="L29" s="73">
        <v>1313.5</v>
      </c>
      <c r="M29" s="73">
        <v>234</v>
      </c>
      <c r="N29" s="71">
        <v>44323</v>
      </c>
      <c r="O29" s="70" t="s">
        <v>139</v>
      </c>
      <c r="P29" s="11" t="s">
        <v>140</v>
      </c>
      <c r="Q29" s="65"/>
      <c r="R29" s="59"/>
      <c r="S29" s="65"/>
      <c r="T29" s="67"/>
      <c r="U29" s="66"/>
      <c r="V29" s="66"/>
      <c r="W29" s="66"/>
      <c r="X29" s="66"/>
      <c r="Y29" s="66"/>
      <c r="Z29" s="67"/>
    </row>
    <row r="30" spans="1:26" ht="25.35" customHeight="1">
      <c r="A30" s="69">
        <v>16</v>
      </c>
      <c r="B30" s="69" t="s">
        <v>58</v>
      </c>
      <c r="C30" s="74" t="s">
        <v>591</v>
      </c>
      <c r="D30" s="73">
        <v>838.32</v>
      </c>
      <c r="E30" s="72" t="s">
        <v>36</v>
      </c>
      <c r="F30" s="72" t="s">
        <v>36</v>
      </c>
      <c r="G30" s="73">
        <v>168</v>
      </c>
      <c r="H30" s="72" t="s">
        <v>36</v>
      </c>
      <c r="I30" s="72" t="s">
        <v>36</v>
      </c>
      <c r="J30" s="72" t="s">
        <v>36</v>
      </c>
      <c r="K30" s="72">
        <v>0</v>
      </c>
      <c r="L30" s="73">
        <v>838.32</v>
      </c>
      <c r="M30" s="73">
        <v>168</v>
      </c>
      <c r="N30" s="71" t="s">
        <v>563</v>
      </c>
      <c r="O30" s="58" t="s">
        <v>139</v>
      </c>
      <c r="P30" s="67"/>
      <c r="Q30" s="65"/>
      <c r="R30" s="59"/>
      <c r="S30" s="65"/>
      <c r="T30" s="67"/>
      <c r="U30" s="66"/>
      <c r="V30" s="66"/>
      <c r="W30" s="67"/>
      <c r="X30" s="66"/>
      <c r="Y30" s="66"/>
      <c r="Z30" s="66"/>
    </row>
    <row r="31" spans="1:26" ht="24.75" customHeight="1">
      <c r="A31" s="69">
        <v>17</v>
      </c>
      <c r="B31" s="69">
        <v>7</v>
      </c>
      <c r="C31" s="74" t="s">
        <v>619</v>
      </c>
      <c r="D31" s="73">
        <v>736.74</v>
      </c>
      <c r="E31" s="73">
        <v>3736.41</v>
      </c>
      <c r="F31" s="76">
        <f>(D31-E31)/E31</f>
        <v>-0.80282142484363339</v>
      </c>
      <c r="G31" s="73">
        <v>122</v>
      </c>
      <c r="H31" s="72">
        <v>26</v>
      </c>
      <c r="I31" s="72">
        <f>G31/H31</f>
        <v>4.6923076923076925</v>
      </c>
      <c r="J31" s="72">
        <v>4</v>
      </c>
      <c r="K31" s="72">
        <v>2</v>
      </c>
      <c r="L31" s="73">
        <v>5328.7</v>
      </c>
      <c r="M31" s="73">
        <v>1016</v>
      </c>
      <c r="N31" s="71">
        <v>44316</v>
      </c>
      <c r="O31" s="70" t="s">
        <v>56</v>
      </c>
      <c r="P31" s="67"/>
      <c r="Q31" s="65"/>
      <c r="R31" s="59"/>
      <c r="S31" s="65"/>
      <c r="T31" s="67"/>
      <c r="U31" s="66"/>
      <c r="V31" s="66"/>
      <c r="W31" s="66"/>
      <c r="X31" s="66"/>
      <c r="Y31" s="66"/>
      <c r="Z31" s="67"/>
    </row>
    <row r="32" spans="1:26" ht="24.6" customHeight="1">
      <c r="A32" s="69">
        <v>18</v>
      </c>
      <c r="B32" s="69">
        <v>9</v>
      </c>
      <c r="C32" s="60" t="s">
        <v>328</v>
      </c>
      <c r="D32" s="73">
        <v>514.6</v>
      </c>
      <c r="E32" s="73">
        <v>1121.7</v>
      </c>
      <c r="F32" s="76">
        <f>(D32-E32)/E32</f>
        <v>-0.54123205848266021</v>
      </c>
      <c r="G32" s="73">
        <v>102</v>
      </c>
      <c r="H32" s="72">
        <v>16</v>
      </c>
      <c r="I32" s="72">
        <f>G32/H32</f>
        <v>6.375</v>
      </c>
      <c r="J32" s="72">
        <v>2</v>
      </c>
      <c r="K32" s="72" t="s">
        <v>36</v>
      </c>
      <c r="L32" s="73">
        <v>65545.27</v>
      </c>
      <c r="M32" s="73">
        <v>14103</v>
      </c>
      <c r="N32" s="71">
        <v>44113</v>
      </c>
      <c r="O32" s="70" t="s">
        <v>41</v>
      </c>
      <c r="P32" s="67"/>
      <c r="Q32" s="65"/>
      <c r="R32" s="59"/>
      <c r="S32" s="65"/>
      <c r="T32" s="67"/>
      <c r="U32" s="66"/>
      <c r="V32" s="66"/>
      <c r="W32" s="66"/>
      <c r="X32" s="66"/>
      <c r="Y32" s="66"/>
      <c r="Z32" s="67"/>
    </row>
    <row r="33" spans="1:26" ht="24.75" customHeight="1">
      <c r="A33" s="69">
        <v>19</v>
      </c>
      <c r="B33" s="69">
        <v>11</v>
      </c>
      <c r="C33" s="74" t="s">
        <v>606</v>
      </c>
      <c r="D33" s="73">
        <v>313.8</v>
      </c>
      <c r="E33" s="73">
        <v>518.5</v>
      </c>
      <c r="F33" s="76">
        <f>(D33-E33)/E33</f>
        <v>-0.39479267116682737</v>
      </c>
      <c r="G33" s="73">
        <v>45</v>
      </c>
      <c r="H33" s="72" t="s">
        <v>36</v>
      </c>
      <c r="I33" s="72" t="s">
        <v>36</v>
      </c>
      <c r="J33" s="72" t="s">
        <v>36</v>
      </c>
      <c r="K33" s="72">
        <v>2</v>
      </c>
      <c r="L33" s="73">
        <v>1701.2</v>
      </c>
      <c r="M33" s="73">
        <v>334</v>
      </c>
      <c r="N33" s="71">
        <v>44316</v>
      </c>
      <c r="O33" s="70" t="s">
        <v>139</v>
      </c>
      <c r="P33" s="11"/>
      <c r="Q33" s="65"/>
      <c r="R33" s="59"/>
      <c r="S33" s="65"/>
      <c r="T33" s="67"/>
      <c r="U33" s="66"/>
      <c r="V33" s="66"/>
      <c r="W33" s="66"/>
      <c r="X33" s="66"/>
      <c r="Y33" s="66"/>
      <c r="Z33" s="67"/>
    </row>
    <row r="34" spans="1:26" ht="24.75" customHeight="1">
      <c r="A34" s="69">
        <v>20</v>
      </c>
      <c r="B34" s="17">
        <v>16</v>
      </c>
      <c r="C34" s="74" t="s">
        <v>620</v>
      </c>
      <c r="D34" s="73">
        <v>26</v>
      </c>
      <c r="E34" s="72">
        <v>26</v>
      </c>
      <c r="F34" s="76">
        <f>(D34-E34)/E34</f>
        <v>0</v>
      </c>
      <c r="G34" s="73">
        <v>4</v>
      </c>
      <c r="H34" s="28">
        <v>1</v>
      </c>
      <c r="I34" s="72">
        <f>G34/H34</f>
        <v>4</v>
      </c>
      <c r="J34" s="72">
        <v>1</v>
      </c>
      <c r="K34" s="72" t="s">
        <v>36</v>
      </c>
      <c r="L34" s="73">
        <v>2973</v>
      </c>
      <c r="M34" s="73">
        <v>592</v>
      </c>
      <c r="N34" s="71">
        <v>44132</v>
      </c>
      <c r="O34" s="70" t="s">
        <v>139</v>
      </c>
      <c r="P34" s="67"/>
      <c r="Q34" s="65"/>
      <c r="R34" s="59"/>
      <c r="S34" s="65"/>
      <c r="T34" s="67"/>
      <c r="U34" s="66"/>
      <c r="V34" s="66"/>
      <c r="W34" s="66"/>
      <c r="X34" s="67"/>
      <c r="Y34" s="66"/>
      <c r="Z34" s="66"/>
    </row>
    <row r="35" spans="1:26" ht="25.35" customHeight="1">
      <c r="A35" s="45"/>
      <c r="B35" s="45"/>
      <c r="C35" s="56" t="s">
        <v>66</v>
      </c>
      <c r="D35" s="68">
        <f>SUM(D23:D34)</f>
        <v>123839.98000000003</v>
      </c>
      <c r="E35" s="68">
        <f>SUM(E23:E34)</f>
        <v>81011.83</v>
      </c>
      <c r="F35" s="78">
        <f>(D35-E35)/E35</f>
        <v>0.52866538133998486</v>
      </c>
      <c r="G35" s="68">
        <f>SUM(G23:G34)</f>
        <v>20947</v>
      </c>
      <c r="H35" s="68"/>
      <c r="I35" s="47"/>
      <c r="J35" s="46"/>
      <c r="K35" s="48"/>
      <c r="L35" s="49"/>
      <c r="M35" s="53"/>
      <c r="N35" s="50"/>
      <c r="O35" s="58"/>
      <c r="P35" s="67"/>
      <c r="Q35" s="65"/>
      <c r="R35" s="67"/>
      <c r="S35" s="65"/>
      <c r="T35" s="65"/>
      <c r="U35" s="65"/>
      <c r="V35" s="65"/>
      <c r="W35" s="65"/>
      <c r="X35" s="65"/>
      <c r="Y35" s="65"/>
      <c r="Z35" s="65"/>
    </row>
    <row r="36" spans="1:26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24.75" customHeight="1">
      <c r="A37" s="69">
        <v>21</v>
      </c>
      <c r="B37" s="69">
        <v>15</v>
      </c>
      <c r="C37" s="74" t="s">
        <v>459</v>
      </c>
      <c r="D37" s="73">
        <v>24</v>
      </c>
      <c r="E37" s="73">
        <v>42</v>
      </c>
      <c r="F37" s="76">
        <f>(D37-E37)/E37</f>
        <v>-0.42857142857142855</v>
      </c>
      <c r="G37" s="73">
        <v>4</v>
      </c>
      <c r="H37" s="9">
        <v>1</v>
      </c>
      <c r="I37" s="72">
        <f>G37/H37</f>
        <v>4</v>
      </c>
      <c r="J37" s="72">
        <v>1</v>
      </c>
      <c r="K37" s="72" t="s">
        <v>36</v>
      </c>
      <c r="L37" s="73">
        <v>49079</v>
      </c>
      <c r="M37" s="73">
        <v>9150</v>
      </c>
      <c r="N37" s="71">
        <v>43805</v>
      </c>
      <c r="O37" s="70" t="s">
        <v>50</v>
      </c>
      <c r="P37" s="67"/>
      <c r="Q37" s="65"/>
      <c r="R37" s="59"/>
      <c r="S37" s="65"/>
      <c r="T37" s="67"/>
      <c r="U37" s="66"/>
      <c r="V37" s="66"/>
      <c r="W37" s="66"/>
      <c r="X37" s="66"/>
      <c r="Y37" s="66"/>
      <c r="Z37" s="67"/>
    </row>
    <row r="38" spans="1:26" ht="24.75" customHeight="1">
      <c r="A38" s="69">
        <v>22</v>
      </c>
      <c r="B38" s="75" t="s">
        <v>36</v>
      </c>
      <c r="C38" s="74" t="s">
        <v>621</v>
      </c>
      <c r="D38" s="73">
        <v>14</v>
      </c>
      <c r="E38" s="72" t="s">
        <v>36</v>
      </c>
      <c r="F38" s="72" t="s">
        <v>36</v>
      </c>
      <c r="G38" s="73">
        <v>2</v>
      </c>
      <c r="H38" s="75">
        <v>1</v>
      </c>
      <c r="I38" s="72">
        <f>G38/H38</f>
        <v>2</v>
      </c>
      <c r="J38" s="72">
        <v>1</v>
      </c>
      <c r="K38" s="72" t="s">
        <v>36</v>
      </c>
      <c r="L38" s="73">
        <v>12451</v>
      </c>
      <c r="M38" s="73">
        <v>2299</v>
      </c>
      <c r="N38" s="71">
        <v>44106</v>
      </c>
      <c r="O38" s="70" t="s">
        <v>139</v>
      </c>
      <c r="P38" s="67"/>
      <c r="Q38" s="65"/>
      <c r="R38" s="59"/>
      <c r="S38" s="65"/>
      <c r="T38" s="67"/>
      <c r="U38" s="66"/>
      <c r="V38" s="66"/>
      <c r="W38" s="66"/>
      <c r="X38" s="66"/>
      <c r="Y38" s="66"/>
      <c r="Z38" s="67"/>
    </row>
    <row r="39" spans="1:26" ht="24.75" customHeight="1">
      <c r="A39" s="69">
        <v>23</v>
      </c>
      <c r="B39" s="82">
        <v>13</v>
      </c>
      <c r="C39" s="74" t="s">
        <v>613</v>
      </c>
      <c r="D39" s="73">
        <v>11.6</v>
      </c>
      <c r="E39" s="73">
        <v>294.39999999999998</v>
      </c>
      <c r="F39" s="76">
        <f>(D39-E39)/E39</f>
        <v>-0.96059782608695643</v>
      </c>
      <c r="G39" s="73">
        <v>1</v>
      </c>
      <c r="H39" s="28">
        <v>2</v>
      </c>
      <c r="I39" s="72">
        <f>G39/H39</f>
        <v>0.5</v>
      </c>
      <c r="J39" s="72">
        <v>2</v>
      </c>
      <c r="K39" s="72" t="s">
        <v>36</v>
      </c>
      <c r="L39" s="73">
        <v>1186</v>
      </c>
      <c r="M39" s="73">
        <v>212</v>
      </c>
      <c r="N39" s="71">
        <v>44141</v>
      </c>
      <c r="O39" s="70" t="s">
        <v>84</v>
      </c>
      <c r="P39" s="67"/>
      <c r="Q39" s="65"/>
      <c r="R39" s="59"/>
      <c r="S39" s="65"/>
      <c r="T39" s="67"/>
      <c r="U39" s="66"/>
      <c r="V39" s="66"/>
      <c r="W39" s="66"/>
      <c r="X39" s="67"/>
      <c r="Y39" s="66"/>
      <c r="Z39" s="66"/>
    </row>
    <row r="40" spans="1:26" ht="25.35" customHeight="1">
      <c r="A40" s="45"/>
      <c r="B40" s="45"/>
      <c r="C40" s="56" t="s">
        <v>622</v>
      </c>
      <c r="D40" s="68">
        <f>SUM(D35:D39)</f>
        <v>123889.58000000003</v>
      </c>
      <c r="E40" s="68">
        <f>SUM(E35:E39)</f>
        <v>81348.23</v>
      </c>
      <c r="F40" s="78">
        <f>(D40-E40)/E40</f>
        <v>0.52295360329290552</v>
      </c>
      <c r="G40" s="68">
        <f>SUM(G35:G39)</f>
        <v>20954</v>
      </c>
      <c r="H40" s="68"/>
      <c r="I40" s="47"/>
      <c r="J40" s="46"/>
      <c r="K40" s="48"/>
      <c r="L40" s="49"/>
      <c r="M40" s="53"/>
      <c r="N40" s="50"/>
      <c r="O40" s="58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3.1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56" spans="16:18">
      <c r="P56" s="65"/>
      <c r="Q56" s="65"/>
      <c r="R56" s="67"/>
    </row>
    <row r="59" spans="16:18">
      <c r="P59" s="67"/>
      <c r="Q59" s="65"/>
      <c r="R59" s="65"/>
    </row>
    <row r="63" spans="16:18" ht="12" customHeight="1">
      <c r="P63" s="65"/>
      <c r="Q63" s="65"/>
      <c r="R63" s="65"/>
    </row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8" customWidth="1"/>
    <col min="2" max="2" width="5.88671875" style="8" customWidth="1"/>
    <col min="3" max="3" width="29.44140625" style="8" customWidth="1"/>
    <col min="4" max="4" width="13.44140625" style="8" customWidth="1"/>
    <col min="5" max="5" width="14" style="8" customWidth="1"/>
    <col min="6" max="6" width="15.44140625" style="8" customWidth="1"/>
    <col min="7" max="7" width="12.109375" style="8" bestFit="1" customWidth="1"/>
    <col min="8" max="8" width="10.88671875" style="8" customWidth="1"/>
    <col min="9" max="9" width="12" style="8" customWidth="1"/>
    <col min="10" max="10" width="10.5546875" style="8" customWidth="1"/>
    <col min="11" max="11" width="12.109375" style="8" bestFit="1" customWidth="1"/>
    <col min="12" max="12" width="13.44140625" style="8" customWidth="1"/>
    <col min="13" max="13" width="13" style="8" customWidth="1"/>
    <col min="14" max="14" width="14" style="8" customWidth="1"/>
    <col min="15" max="15" width="15.44140625" style="8" customWidth="1"/>
    <col min="16" max="16" width="6.44140625" style="8" customWidth="1"/>
    <col min="17" max="17" width="8.44140625" style="8" customWidth="1"/>
    <col min="18" max="19" width="8.5546875" style="8" customWidth="1"/>
    <col min="20" max="20" width="13.88671875" style="8" customWidth="1"/>
    <col min="21" max="21" width="12.33203125" style="8" customWidth="1"/>
    <col min="22" max="22" width="11.88671875" style="8" bestFit="1" customWidth="1"/>
    <col min="23" max="23" width="13.6640625" style="8" customWidth="1"/>
    <col min="24" max="24" width="14.88671875" style="8" customWidth="1"/>
    <col min="25" max="25" width="12" style="8" bestFit="1" customWidth="1"/>
    <col min="26" max="16384" width="8.88671875" style="8"/>
  </cols>
  <sheetData>
    <row r="1" spans="1:26" ht="19.5" customHeight="1">
      <c r="A1" s="65"/>
      <c r="B1" s="65"/>
      <c r="C1" s="65"/>
      <c r="D1" s="65"/>
      <c r="E1" s="34" t="s">
        <v>623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624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616</v>
      </c>
      <c r="E6" s="36" t="s">
        <v>625</v>
      </c>
      <c r="F6" s="108"/>
      <c r="G6" s="36" t="s">
        <v>616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617</v>
      </c>
      <c r="E10" s="90" t="s">
        <v>626</v>
      </c>
      <c r="F10" s="108"/>
      <c r="G10" s="90" t="s">
        <v>617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66"/>
      <c r="X12" s="4"/>
      <c r="Y12" s="2"/>
      <c r="Z12" s="65"/>
    </row>
    <row r="13" spans="1:26" ht="25.35" customHeight="1">
      <c r="A13" s="69">
        <v>1</v>
      </c>
      <c r="B13" s="7" t="s">
        <v>34</v>
      </c>
      <c r="C13" s="74" t="s">
        <v>612</v>
      </c>
      <c r="D13" s="73">
        <v>20085.79</v>
      </c>
      <c r="E13" s="73">
        <v>5276.98</v>
      </c>
      <c r="F13" s="10">
        <f>(D13-E13)/E13</f>
        <v>2.8063039844759698</v>
      </c>
      <c r="G13" s="73">
        <v>2951</v>
      </c>
      <c r="H13" s="72">
        <v>271</v>
      </c>
      <c r="I13" s="72">
        <f>G13/H13</f>
        <v>10.889298892988929</v>
      </c>
      <c r="J13" s="72">
        <v>11</v>
      </c>
      <c r="K13" s="72">
        <v>1</v>
      </c>
      <c r="L13" s="73">
        <v>25362.78</v>
      </c>
      <c r="M13" s="73">
        <v>4322</v>
      </c>
      <c r="N13" s="71">
        <v>44316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ht="25.35" customHeight="1">
      <c r="A14" s="69">
        <v>2</v>
      </c>
      <c r="B14" s="6" t="s">
        <v>34</v>
      </c>
      <c r="C14" s="74" t="s">
        <v>477</v>
      </c>
      <c r="D14" s="73">
        <v>17447.91</v>
      </c>
      <c r="E14" s="73">
        <v>2695.05</v>
      </c>
      <c r="F14" s="10">
        <f t="shared" ref="F14:F33" si="0">(D14-E14)/E14</f>
        <v>5.4740579952134469</v>
      </c>
      <c r="G14" s="73">
        <v>3471</v>
      </c>
      <c r="H14" s="28">
        <v>308</v>
      </c>
      <c r="I14" s="72">
        <f>G14/H14</f>
        <v>11.269480519480519</v>
      </c>
      <c r="J14" s="72">
        <v>15</v>
      </c>
      <c r="K14" s="72">
        <v>1</v>
      </c>
      <c r="L14" s="73">
        <v>20143</v>
      </c>
      <c r="M14" s="73">
        <v>4305</v>
      </c>
      <c r="N14" s="71">
        <v>44316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ht="25.35" customHeight="1">
      <c r="A15" s="69">
        <v>3</v>
      </c>
      <c r="B15" s="6" t="s">
        <v>34</v>
      </c>
      <c r="C15" s="60" t="s">
        <v>448</v>
      </c>
      <c r="D15" s="73">
        <v>13449.17</v>
      </c>
      <c r="E15" s="73">
        <v>2150.0500000000002</v>
      </c>
      <c r="F15" s="10">
        <f t="shared" si="0"/>
        <v>5.2552824352922016</v>
      </c>
      <c r="G15" s="73">
        <v>2192</v>
      </c>
      <c r="H15" s="72">
        <v>156</v>
      </c>
      <c r="I15" s="72">
        <f>G15/H15</f>
        <v>14.051282051282051</v>
      </c>
      <c r="J15" s="72">
        <v>15</v>
      </c>
      <c r="K15" s="72">
        <v>1</v>
      </c>
      <c r="L15" s="73">
        <v>15599.22</v>
      </c>
      <c r="M15" s="73">
        <v>2807</v>
      </c>
      <c r="N15" s="71">
        <v>44316</v>
      </c>
      <c r="O15" s="70" t="s">
        <v>80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ht="25.35" customHeight="1">
      <c r="A16" s="69">
        <v>4</v>
      </c>
      <c r="B16" s="6" t="s">
        <v>34</v>
      </c>
      <c r="C16" s="60" t="s">
        <v>458</v>
      </c>
      <c r="D16" s="73">
        <v>11893.35</v>
      </c>
      <c r="E16" s="73">
        <v>2180.6999999999998</v>
      </c>
      <c r="F16" s="10">
        <f t="shared" si="0"/>
        <v>4.4539138808639436</v>
      </c>
      <c r="G16" s="73">
        <v>1958</v>
      </c>
      <c r="H16" s="72">
        <v>163</v>
      </c>
      <c r="I16" s="72">
        <f>G16/H16</f>
        <v>12.012269938650308</v>
      </c>
      <c r="J16" s="72">
        <v>14</v>
      </c>
      <c r="K16" s="72">
        <v>1</v>
      </c>
      <c r="L16" s="73">
        <v>14114.050000000001</v>
      </c>
      <c r="M16" s="73">
        <v>2606</v>
      </c>
      <c r="N16" s="71">
        <v>44316</v>
      </c>
      <c r="O16" s="70" t="s">
        <v>50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ht="25.35" customHeight="1">
      <c r="A17" s="69">
        <v>5</v>
      </c>
      <c r="B17" s="7" t="s">
        <v>34</v>
      </c>
      <c r="C17" s="60" t="s">
        <v>618</v>
      </c>
      <c r="D17" s="73">
        <v>7347.1</v>
      </c>
      <c r="E17" s="73">
        <v>1303.1500000000001</v>
      </c>
      <c r="F17" s="10">
        <f t="shared" si="0"/>
        <v>4.6379541879292487</v>
      </c>
      <c r="G17" s="73">
        <v>1185</v>
      </c>
      <c r="H17" s="28">
        <v>152</v>
      </c>
      <c r="I17" s="72">
        <f>G17/H17</f>
        <v>7.7960526315789478</v>
      </c>
      <c r="J17" s="72">
        <v>13</v>
      </c>
      <c r="K17" s="72">
        <v>1</v>
      </c>
      <c r="L17" s="73">
        <v>8650</v>
      </c>
      <c r="M17" s="73">
        <v>1561</v>
      </c>
      <c r="N17" s="71">
        <v>44316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ht="24.75" customHeight="1">
      <c r="A18" s="69">
        <v>6</v>
      </c>
      <c r="B18" s="7" t="s">
        <v>34</v>
      </c>
      <c r="C18" s="60" t="s">
        <v>600</v>
      </c>
      <c r="D18" s="73">
        <v>4514</v>
      </c>
      <c r="E18" s="73">
        <v>585</v>
      </c>
      <c r="F18" s="10">
        <f t="shared" si="0"/>
        <v>6.7162393162393164</v>
      </c>
      <c r="G18" s="73">
        <v>772</v>
      </c>
      <c r="H18" s="72" t="s">
        <v>36</v>
      </c>
      <c r="I18" s="72" t="s">
        <v>36</v>
      </c>
      <c r="J18" s="72">
        <v>9</v>
      </c>
      <c r="K18" s="72">
        <v>1</v>
      </c>
      <c r="L18" s="73">
        <v>5100</v>
      </c>
      <c r="M18" s="73">
        <v>968</v>
      </c>
      <c r="N18" s="71">
        <v>44316</v>
      </c>
      <c r="O18" s="70" t="s">
        <v>47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ht="24.75" customHeight="1">
      <c r="A19" s="69">
        <v>7</v>
      </c>
      <c r="B19" s="7" t="s">
        <v>34</v>
      </c>
      <c r="C19" s="74" t="s">
        <v>619</v>
      </c>
      <c r="D19" s="73">
        <v>3736.41</v>
      </c>
      <c r="E19" s="73">
        <v>855.55</v>
      </c>
      <c r="F19" s="10">
        <f t="shared" si="0"/>
        <v>3.367260826369002</v>
      </c>
      <c r="G19" s="73">
        <v>623</v>
      </c>
      <c r="H19" s="72">
        <v>149</v>
      </c>
      <c r="I19" s="72">
        <f>G19/H19</f>
        <v>4.1812080536912752</v>
      </c>
      <c r="J19" s="72">
        <v>10</v>
      </c>
      <c r="K19" s="72">
        <v>1</v>
      </c>
      <c r="L19" s="73">
        <v>4591.96</v>
      </c>
      <c r="M19" s="73">
        <v>894</v>
      </c>
      <c r="N19" s="71">
        <v>44316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ht="24.75" customHeight="1">
      <c r="A20" s="69">
        <v>8</v>
      </c>
      <c r="B20" s="7" t="s">
        <v>58</v>
      </c>
      <c r="C20" s="74" t="s">
        <v>330</v>
      </c>
      <c r="D20" s="73">
        <v>2294.9899999999998</v>
      </c>
      <c r="E20" s="72" t="s">
        <v>36</v>
      </c>
      <c r="F20" s="72" t="s">
        <v>36</v>
      </c>
      <c r="G20" s="73">
        <v>479</v>
      </c>
      <c r="H20" s="72">
        <v>17</v>
      </c>
      <c r="I20" s="72">
        <f>G20/H20</f>
        <v>28.176470588235293</v>
      </c>
      <c r="J20" s="72">
        <v>5</v>
      </c>
      <c r="K20" s="72">
        <v>0</v>
      </c>
      <c r="L20" s="73">
        <v>2294.9899999999998</v>
      </c>
      <c r="M20" s="73">
        <v>479</v>
      </c>
      <c r="N20" s="71" t="s">
        <v>563</v>
      </c>
      <c r="O20" s="70" t="s">
        <v>56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ht="24.75" customHeight="1">
      <c r="A21" s="69">
        <v>9</v>
      </c>
      <c r="B21" s="75" t="s">
        <v>36</v>
      </c>
      <c r="C21" s="60" t="s">
        <v>328</v>
      </c>
      <c r="D21" s="73">
        <v>1121.7</v>
      </c>
      <c r="E21" s="73">
        <v>92.3</v>
      </c>
      <c r="F21" s="10">
        <f t="shared" si="0"/>
        <v>11.15276273022752</v>
      </c>
      <c r="G21" s="73">
        <v>220</v>
      </c>
      <c r="H21" s="72">
        <v>21</v>
      </c>
      <c r="I21" s="72">
        <f>G21/H21</f>
        <v>10.476190476190476</v>
      </c>
      <c r="J21" s="72">
        <v>3</v>
      </c>
      <c r="K21" s="72" t="s">
        <v>36</v>
      </c>
      <c r="L21" s="73">
        <v>65030.67</v>
      </c>
      <c r="M21" s="73">
        <v>14001</v>
      </c>
      <c r="N21" s="71">
        <v>44113</v>
      </c>
      <c r="O21" s="70" t="s">
        <v>41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ht="24.75" customHeight="1">
      <c r="A22" s="69">
        <v>10</v>
      </c>
      <c r="B22" s="72" t="s">
        <v>36</v>
      </c>
      <c r="C22" s="74" t="s">
        <v>327</v>
      </c>
      <c r="D22" s="73">
        <v>871.90000000000009</v>
      </c>
      <c r="E22" s="73">
        <v>83.75</v>
      </c>
      <c r="F22" s="10">
        <f t="shared" si="0"/>
        <v>9.4107462686567178</v>
      </c>
      <c r="G22" s="73">
        <v>174</v>
      </c>
      <c r="H22" s="72">
        <v>22</v>
      </c>
      <c r="I22" s="72">
        <f>G22/H22</f>
        <v>7.9090909090909092</v>
      </c>
      <c r="J22" s="72">
        <v>3</v>
      </c>
      <c r="K22" s="72" t="s">
        <v>36</v>
      </c>
      <c r="L22" s="73">
        <v>111979.27</v>
      </c>
      <c r="M22" s="73">
        <v>22653</v>
      </c>
      <c r="N22" s="71">
        <v>44106</v>
      </c>
      <c r="O22" s="70" t="s">
        <v>50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ht="25.35" customHeight="1">
      <c r="A23" s="45"/>
      <c r="B23" s="45"/>
      <c r="C23" s="56" t="s">
        <v>52</v>
      </c>
      <c r="D23" s="68">
        <f>SUM(D13:D22)</f>
        <v>82762.319999999992</v>
      </c>
      <c r="E23" s="12">
        <f>SUM(E13:E22)</f>
        <v>15222.529999999997</v>
      </c>
      <c r="F23" s="13">
        <f t="shared" si="0"/>
        <v>4.4368308027640611</v>
      </c>
      <c r="G23" s="68">
        <f>SUM(G13:G22)</f>
        <v>14025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24.75" customHeight="1">
      <c r="A25" s="69">
        <v>11</v>
      </c>
      <c r="B25" s="6" t="s">
        <v>34</v>
      </c>
      <c r="C25" s="74" t="s">
        <v>606</v>
      </c>
      <c r="D25" s="73">
        <v>519</v>
      </c>
      <c r="E25" s="73">
        <v>868.9</v>
      </c>
      <c r="F25" s="10">
        <f t="shared" si="0"/>
        <v>-0.40269306019104611</v>
      </c>
      <c r="G25" s="73">
        <v>108</v>
      </c>
      <c r="H25" s="72" t="s">
        <v>36</v>
      </c>
      <c r="I25" s="72" t="s">
        <v>36</v>
      </c>
      <c r="J25" s="72">
        <v>5</v>
      </c>
      <c r="K25" s="72">
        <v>1</v>
      </c>
      <c r="L25" s="73">
        <v>1387.4</v>
      </c>
      <c r="M25" s="73">
        <v>289</v>
      </c>
      <c r="N25" s="71">
        <v>44316</v>
      </c>
      <c r="O25" s="70" t="s">
        <v>139</v>
      </c>
      <c r="P25" s="11" t="s">
        <v>140</v>
      </c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ht="24.75" customHeight="1">
      <c r="A26" s="69">
        <v>12</v>
      </c>
      <c r="B26" s="72" t="s">
        <v>36</v>
      </c>
      <c r="C26" s="74" t="s">
        <v>627</v>
      </c>
      <c r="D26" s="73">
        <v>456.5</v>
      </c>
      <c r="E26" s="73">
        <v>155.15</v>
      </c>
      <c r="F26" s="10">
        <f t="shared" si="0"/>
        <v>1.9423138897840799</v>
      </c>
      <c r="G26" s="73">
        <v>77</v>
      </c>
      <c r="H26" s="75">
        <v>5</v>
      </c>
      <c r="I26" s="72">
        <f t="shared" ref="I26:I32" si="1">G26/H26</f>
        <v>15.4</v>
      </c>
      <c r="J26" s="72">
        <v>2</v>
      </c>
      <c r="K26" s="72" t="s">
        <v>36</v>
      </c>
      <c r="L26" s="73">
        <v>2231.04</v>
      </c>
      <c r="M26" s="73">
        <v>366</v>
      </c>
      <c r="N26" s="71">
        <v>44141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ht="24.75" customHeight="1">
      <c r="A27" s="69">
        <v>13</v>
      </c>
      <c r="B27" s="75" t="s">
        <v>36</v>
      </c>
      <c r="C27" s="74" t="s">
        <v>613</v>
      </c>
      <c r="D27" s="73">
        <v>294.39999999999998</v>
      </c>
      <c r="E27" s="73">
        <v>142.30000000000001</v>
      </c>
      <c r="F27" s="10">
        <f t="shared" si="0"/>
        <v>1.0688685874912154</v>
      </c>
      <c r="G27" s="73">
        <v>48</v>
      </c>
      <c r="H27" s="9">
        <v>7</v>
      </c>
      <c r="I27" s="72">
        <f t="shared" si="1"/>
        <v>6.8571428571428568</v>
      </c>
      <c r="J27" s="72">
        <v>1</v>
      </c>
      <c r="K27" s="72" t="s">
        <v>36</v>
      </c>
      <c r="L27" s="73">
        <v>1175</v>
      </c>
      <c r="M27" s="73">
        <v>210</v>
      </c>
      <c r="N27" s="71">
        <v>44141</v>
      </c>
      <c r="O27" s="70" t="s">
        <v>84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4.6" customHeight="1">
      <c r="A28" s="69">
        <v>14</v>
      </c>
      <c r="B28" s="72" t="s">
        <v>36</v>
      </c>
      <c r="C28" s="60" t="s">
        <v>109</v>
      </c>
      <c r="D28" s="73">
        <v>121</v>
      </c>
      <c r="E28" s="72" t="s">
        <v>36</v>
      </c>
      <c r="F28" s="72" t="s">
        <v>36</v>
      </c>
      <c r="G28" s="73">
        <v>15</v>
      </c>
      <c r="H28" s="75">
        <v>1</v>
      </c>
      <c r="I28" s="72">
        <f t="shared" si="1"/>
        <v>15</v>
      </c>
      <c r="J28" s="72">
        <v>1</v>
      </c>
      <c r="K28" s="72" t="s">
        <v>36</v>
      </c>
      <c r="L28" s="73">
        <v>129390</v>
      </c>
      <c r="M28" s="73">
        <v>22299</v>
      </c>
      <c r="N28" s="71">
        <v>43868</v>
      </c>
      <c r="O28" s="70" t="s">
        <v>84</v>
      </c>
      <c r="P28" s="67"/>
      <c r="Q28" s="65"/>
      <c r="R28" s="59"/>
      <c r="S28" s="65"/>
      <c r="T28" s="67"/>
      <c r="U28" s="66"/>
      <c r="V28" s="66"/>
      <c r="W28" s="66"/>
      <c r="X28" s="66"/>
      <c r="Y28" s="67"/>
      <c r="Z28" s="66"/>
    </row>
    <row r="29" spans="1:26" ht="24.75" customHeight="1">
      <c r="A29" s="69">
        <v>15</v>
      </c>
      <c r="B29" s="75" t="s">
        <v>36</v>
      </c>
      <c r="C29" s="74" t="s">
        <v>459</v>
      </c>
      <c r="D29" s="73">
        <v>42</v>
      </c>
      <c r="E29" s="72" t="s">
        <v>36</v>
      </c>
      <c r="F29" s="72" t="s">
        <v>36</v>
      </c>
      <c r="G29" s="73">
        <v>6</v>
      </c>
      <c r="H29" s="9">
        <v>2</v>
      </c>
      <c r="I29" s="72">
        <f t="shared" si="1"/>
        <v>3</v>
      </c>
      <c r="J29" s="72">
        <v>1</v>
      </c>
      <c r="K29" s="72" t="s">
        <v>36</v>
      </c>
      <c r="L29" s="73">
        <v>49055</v>
      </c>
      <c r="M29" s="73">
        <v>9146</v>
      </c>
      <c r="N29" s="71">
        <v>43805</v>
      </c>
      <c r="O29" s="70" t="s">
        <v>50</v>
      </c>
      <c r="P29" s="67"/>
      <c r="Q29" s="65"/>
      <c r="R29" s="59"/>
      <c r="S29" s="65"/>
      <c r="T29" s="67"/>
      <c r="U29" s="66"/>
      <c r="V29" s="66"/>
      <c r="W29" s="66"/>
      <c r="X29" s="66"/>
      <c r="Y29" s="67"/>
      <c r="Z29" s="66"/>
    </row>
    <row r="30" spans="1:26" ht="24.75" customHeight="1">
      <c r="A30" s="69">
        <v>16</v>
      </c>
      <c r="B30" s="72" t="s">
        <v>36</v>
      </c>
      <c r="C30" s="74" t="s">
        <v>620</v>
      </c>
      <c r="D30" s="73">
        <v>26</v>
      </c>
      <c r="E30" s="72" t="s">
        <v>36</v>
      </c>
      <c r="F30" s="72" t="s">
        <v>36</v>
      </c>
      <c r="G30" s="73">
        <v>4</v>
      </c>
      <c r="H30" s="9">
        <v>1</v>
      </c>
      <c r="I30" s="72">
        <f t="shared" si="1"/>
        <v>4</v>
      </c>
      <c r="J30" s="72">
        <v>1</v>
      </c>
      <c r="K30" s="72" t="s">
        <v>36</v>
      </c>
      <c r="L30" s="73">
        <v>2947</v>
      </c>
      <c r="M30" s="73">
        <v>588</v>
      </c>
      <c r="N30" s="71">
        <v>44132</v>
      </c>
      <c r="O30" s="70" t="s">
        <v>139</v>
      </c>
      <c r="P30" s="67"/>
      <c r="Q30" s="65"/>
      <c r="R30" s="59"/>
      <c r="S30" s="65"/>
      <c r="T30" s="67"/>
      <c r="U30" s="66"/>
      <c r="V30" s="66"/>
      <c r="W30" s="66"/>
      <c r="X30" s="66"/>
      <c r="Y30" s="67"/>
      <c r="Z30" s="66"/>
    </row>
    <row r="31" spans="1:26" ht="24.75" customHeight="1">
      <c r="A31" s="69">
        <v>17</v>
      </c>
      <c r="B31" s="72" t="s">
        <v>36</v>
      </c>
      <c r="C31" s="74" t="s">
        <v>628</v>
      </c>
      <c r="D31" s="73">
        <v>21</v>
      </c>
      <c r="E31" s="72" t="s">
        <v>36</v>
      </c>
      <c r="F31" s="72" t="s">
        <v>36</v>
      </c>
      <c r="G31" s="73">
        <v>3</v>
      </c>
      <c r="H31" s="9">
        <v>1</v>
      </c>
      <c r="I31" s="72">
        <f t="shared" si="1"/>
        <v>3</v>
      </c>
      <c r="J31" s="72">
        <v>1</v>
      </c>
      <c r="K31" s="72" t="s">
        <v>36</v>
      </c>
      <c r="L31" s="73">
        <v>12548</v>
      </c>
      <c r="M31" s="73">
        <v>2405</v>
      </c>
      <c r="N31" s="71">
        <v>44120</v>
      </c>
      <c r="O31" s="70" t="s">
        <v>50</v>
      </c>
      <c r="P31" s="67"/>
      <c r="Q31" s="65"/>
      <c r="R31" s="59"/>
      <c r="S31" s="65"/>
      <c r="T31" s="67"/>
      <c r="U31" s="66"/>
      <c r="V31" s="66"/>
      <c r="W31" s="66"/>
      <c r="X31" s="66"/>
      <c r="Y31" s="67"/>
      <c r="Z31" s="66"/>
    </row>
    <row r="32" spans="1:26" ht="24.75" customHeight="1">
      <c r="A32" s="69">
        <v>18</v>
      </c>
      <c r="B32" s="75" t="s">
        <v>36</v>
      </c>
      <c r="C32" s="60" t="s">
        <v>629</v>
      </c>
      <c r="D32" s="73">
        <v>18</v>
      </c>
      <c r="E32" s="73">
        <v>48</v>
      </c>
      <c r="F32" s="10">
        <f t="shared" si="0"/>
        <v>-0.625</v>
      </c>
      <c r="G32" s="73">
        <v>5</v>
      </c>
      <c r="H32" s="75">
        <v>1</v>
      </c>
      <c r="I32" s="72">
        <f t="shared" si="1"/>
        <v>5</v>
      </c>
      <c r="J32" s="72">
        <v>1</v>
      </c>
      <c r="K32" s="72" t="s">
        <v>36</v>
      </c>
      <c r="L32" s="73">
        <v>13451</v>
      </c>
      <c r="M32" s="73">
        <v>3213</v>
      </c>
      <c r="N32" s="71">
        <v>44127</v>
      </c>
      <c r="O32" s="70" t="s">
        <v>47</v>
      </c>
      <c r="P32" s="67"/>
      <c r="Q32" s="65"/>
      <c r="R32" s="59"/>
      <c r="S32" s="65"/>
      <c r="T32" s="67"/>
      <c r="U32" s="66"/>
      <c r="V32" s="66"/>
      <c r="W32" s="66"/>
      <c r="X32" s="66"/>
      <c r="Y32" s="67"/>
      <c r="Z32" s="66"/>
    </row>
    <row r="33" spans="1:15" ht="25.35" customHeight="1">
      <c r="A33" s="45"/>
      <c r="B33" s="45"/>
      <c r="C33" s="56" t="s">
        <v>630</v>
      </c>
      <c r="D33" s="68">
        <f>SUM(D23:D32)</f>
        <v>84260.219999999987</v>
      </c>
      <c r="E33" s="12">
        <f>SUM(E23:E32)</f>
        <v>16436.879999999997</v>
      </c>
      <c r="F33" s="13">
        <f t="shared" si="0"/>
        <v>4.1262903908771014</v>
      </c>
      <c r="G33" s="68">
        <f>SUM(G23:G32)</f>
        <v>14291</v>
      </c>
      <c r="H33" s="68"/>
      <c r="I33" s="47"/>
      <c r="J33" s="46"/>
      <c r="K33" s="48"/>
      <c r="L33" s="49"/>
      <c r="M33" s="53"/>
      <c r="N33" s="50"/>
      <c r="O33" s="58"/>
    </row>
    <row r="34" spans="1:15" ht="23.1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49" spans="16:18">
      <c r="P49" s="65"/>
      <c r="Q49" s="65"/>
      <c r="R49" s="67"/>
    </row>
    <row r="52" spans="16:18">
      <c r="P52" s="67"/>
      <c r="Q52" s="65"/>
      <c r="R52" s="65"/>
    </row>
    <row r="56" spans="16:18" ht="12" customHeight="1">
      <c r="P56" s="65"/>
      <c r="Q56" s="65"/>
      <c r="R56" s="65"/>
    </row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A1" s="65"/>
      <c r="B1" s="65"/>
      <c r="C1" s="65"/>
      <c r="D1" s="65"/>
      <c r="E1" s="34" t="s">
        <v>631</v>
      </c>
      <c r="F1" s="34"/>
      <c r="G1" s="34"/>
      <c r="H1" s="34"/>
      <c r="I1" s="3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9.5" customHeight="1">
      <c r="A2" s="65"/>
      <c r="B2" s="65"/>
      <c r="C2" s="65"/>
      <c r="D2" s="65"/>
      <c r="E2" s="34" t="s">
        <v>632</v>
      </c>
      <c r="F2" s="34"/>
      <c r="G2" s="34"/>
      <c r="H2" s="34"/>
      <c r="I2" s="34"/>
      <c r="J2" s="34"/>
      <c r="K2" s="3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1:26" ht="15.7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>
      <c r="A6" s="105"/>
      <c r="B6" s="105"/>
      <c r="C6" s="108"/>
      <c r="D6" s="36" t="s">
        <v>625</v>
      </c>
      <c r="E6" s="36" t="s">
        <v>633</v>
      </c>
      <c r="F6" s="108"/>
      <c r="G6" s="36" t="s">
        <v>625</v>
      </c>
      <c r="H6" s="108"/>
      <c r="I6" s="108"/>
      <c r="J6" s="108"/>
      <c r="K6" s="108"/>
      <c r="L6" s="108"/>
      <c r="M6" s="108"/>
      <c r="N6" s="108"/>
      <c r="O6" s="10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>
      <c r="A7" s="105"/>
      <c r="B7" s="105"/>
      <c r="C7" s="108"/>
      <c r="D7" s="36" t="s">
        <v>14</v>
      </c>
      <c r="E7" s="36" t="s">
        <v>14</v>
      </c>
      <c r="F7" s="108"/>
      <c r="G7" s="36" t="s">
        <v>16</v>
      </c>
      <c r="H7" s="108"/>
      <c r="I7" s="108"/>
      <c r="J7" s="108"/>
      <c r="K7" s="108"/>
      <c r="L7" s="108"/>
      <c r="M7" s="108"/>
      <c r="N7" s="108"/>
      <c r="O7" s="10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8"/>
      <c r="H8" s="109"/>
      <c r="I8" s="109"/>
      <c r="J8" s="109"/>
      <c r="K8" s="109"/>
      <c r="L8" s="109"/>
      <c r="M8" s="109"/>
      <c r="N8" s="109"/>
      <c r="O8" s="109"/>
      <c r="P8" s="65"/>
      <c r="Q8" s="65"/>
      <c r="R8" s="2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P9" s="65"/>
      <c r="Q9" s="65"/>
      <c r="R9" s="2"/>
      <c r="S9" s="65"/>
      <c r="T9" s="65"/>
      <c r="U9" s="65"/>
      <c r="V9" s="65"/>
      <c r="W9" s="65"/>
      <c r="X9" s="65"/>
      <c r="Y9" s="65"/>
      <c r="Z9" s="65"/>
    </row>
    <row r="10" spans="1:26" ht="21.6">
      <c r="A10" s="105"/>
      <c r="B10" s="105"/>
      <c r="C10" s="108"/>
      <c r="D10" s="90" t="s">
        <v>626</v>
      </c>
      <c r="E10" s="90" t="s">
        <v>634</v>
      </c>
      <c r="F10" s="108"/>
      <c r="G10" s="90" t="s">
        <v>626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P10" s="65"/>
      <c r="Q10" s="65"/>
      <c r="R10" s="2"/>
      <c r="S10" s="65"/>
      <c r="T10" s="65"/>
      <c r="U10" s="65"/>
      <c r="V10" s="65"/>
      <c r="W10" s="65"/>
      <c r="X10" s="65"/>
      <c r="Y10" s="65"/>
      <c r="Z10" s="65"/>
    </row>
    <row r="11" spans="1:26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P11" s="65"/>
      <c r="Q11" s="65"/>
      <c r="R11" s="67"/>
      <c r="S11" s="65"/>
      <c r="T11" s="67"/>
      <c r="U11" s="66"/>
      <c r="V11" s="65"/>
      <c r="W11" s="65"/>
      <c r="X11" s="65"/>
      <c r="Y11" s="65"/>
      <c r="Z11" s="65"/>
    </row>
    <row r="12" spans="1:26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P12" s="65"/>
      <c r="Q12" s="65"/>
      <c r="R12" s="67"/>
      <c r="S12" s="65"/>
      <c r="T12" s="67"/>
      <c r="U12" s="66"/>
      <c r="V12" s="66"/>
      <c r="W12" s="4"/>
      <c r="X12" s="66"/>
      <c r="Y12" s="2"/>
      <c r="Z12" s="65"/>
    </row>
    <row r="13" spans="1:26" s="5" customFormat="1" ht="25.35" customHeight="1">
      <c r="A13" s="69">
        <v>1</v>
      </c>
      <c r="B13" s="7" t="s">
        <v>58</v>
      </c>
      <c r="C13" s="74" t="s">
        <v>612</v>
      </c>
      <c r="D13" s="73">
        <v>5276.98</v>
      </c>
      <c r="E13" s="72" t="s">
        <v>36</v>
      </c>
      <c r="F13" s="72" t="s">
        <v>36</v>
      </c>
      <c r="G13" s="73">
        <v>1371</v>
      </c>
      <c r="H13" s="72">
        <v>39</v>
      </c>
      <c r="I13" s="72">
        <f t="shared" ref="I13:I19" si="0">G13/H13</f>
        <v>35.153846153846153</v>
      </c>
      <c r="J13" s="72">
        <v>6</v>
      </c>
      <c r="K13" s="72">
        <v>0</v>
      </c>
      <c r="L13" s="73">
        <v>5276.98</v>
      </c>
      <c r="M13" s="73">
        <v>1371</v>
      </c>
      <c r="N13" s="71" t="s">
        <v>563</v>
      </c>
      <c r="O13" s="70" t="s">
        <v>56</v>
      </c>
      <c r="P13" s="67"/>
      <c r="Q13" s="65"/>
      <c r="R13" s="59"/>
      <c r="S13" s="65"/>
      <c r="T13" s="67"/>
      <c r="U13" s="66"/>
      <c r="V13" s="66"/>
      <c r="W13" s="66"/>
      <c r="X13" s="66"/>
      <c r="Y13" s="67"/>
      <c r="Z13" s="66"/>
    </row>
    <row r="14" spans="1:26" s="5" customFormat="1" ht="25.35" customHeight="1">
      <c r="A14" s="69">
        <v>2</v>
      </c>
      <c r="B14" s="6" t="s">
        <v>58</v>
      </c>
      <c r="C14" s="74" t="s">
        <v>477</v>
      </c>
      <c r="D14" s="73">
        <v>2695.05</v>
      </c>
      <c r="E14" s="72" t="s">
        <v>36</v>
      </c>
      <c r="F14" s="72" t="s">
        <v>36</v>
      </c>
      <c r="G14" s="73">
        <v>834</v>
      </c>
      <c r="H14" s="28">
        <v>39</v>
      </c>
      <c r="I14" s="72">
        <f t="shared" si="0"/>
        <v>21.384615384615383</v>
      </c>
      <c r="J14" s="72">
        <v>8</v>
      </c>
      <c r="K14" s="72">
        <v>0</v>
      </c>
      <c r="L14" s="73">
        <v>2695</v>
      </c>
      <c r="M14" s="73">
        <v>834</v>
      </c>
      <c r="N14" s="71" t="s">
        <v>563</v>
      </c>
      <c r="O14" s="70" t="s">
        <v>43</v>
      </c>
      <c r="P14" s="67"/>
      <c r="Q14" s="65"/>
      <c r="R14" s="59"/>
      <c r="S14" s="65"/>
      <c r="T14" s="67"/>
      <c r="U14" s="66"/>
      <c r="V14" s="66"/>
      <c r="W14" s="66"/>
      <c r="X14" s="66"/>
      <c r="Y14" s="67"/>
      <c r="Z14" s="66"/>
    </row>
    <row r="15" spans="1:26" s="5" customFormat="1" ht="25.35" customHeight="1">
      <c r="A15" s="69">
        <v>3</v>
      </c>
      <c r="B15" s="6" t="s">
        <v>58</v>
      </c>
      <c r="C15" s="60" t="s">
        <v>458</v>
      </c>
      <c r="D15" s="73">
        <v>2180.6999999999998</v>
      </c>
      <c r="E15" s="72" t="s">
        <v>36</v>
      </c>
      <c r="F15" s="72" t="s">
        <v>36</v>
      </c>
      <c r="G15" s="73">
        <v>642</v>
      </c>
      <c r="H15" s="72">
        <v>24</v>
      </c>
      <c r="I15" s="72">
        <f t="shared" si="0"/>
        <v>26.75</v>
      </c>
      <c r="J15" s="72">
        <v>7</v>
      </c>
      <c r="K15" s="72">
        <v>0</v>
      </c>
      <c r="L15" s="73">
        <v>2180.6999999999998</v>
      </c>
      <c r="M15" s="73">
        <v>642</v>
      </c>
      <c r="N15" s="71" t="s">
        <v>563</v>
      </c>
      <c r="O15" s="70" t="s">
        <v>50</v>
      </c>
      <c r="P15" s="67"/>
      <c r="Q15" s="65"/>
      <c r="R15" s="59"/>
      <c r="S15" s="65"/>
      <c r="T15" s="67"/>
      <c r="U15" s="66"/>
      <c r="V15" s="66"/>
      <c r="W15" s="66"/>
      <c r="X15" s="66"/>
      <c r="Y15" s="67"/>
      <c r="Z15" s="66"/>
    </row>
    <row r="16" spans="1:26" s="8" customFormat="1" ht="25.35" customHeight="1">
      <c r="A16" s="69">
        <v>4</v>
      </c>
      <c r="B16" s="6" t="s">
        <v>58</v>
      </c>
      <c r="C16" s="60" t="s">
        <v>448</v>
      </c>
      <c r="D16" s="73">
        <v>2150.0500000000002</v>
      </c>
      <c r="E16" s="72" t="s">
        <v>36</v>
      </c>
      <c r="F16" s="72" t="s">
        <v>36</v>
      </c>
      <c r="G16" s="73">
        <v>615</v>
      </c>
      <c r="H16" s="72">
        <v>26</v>
      </c>
      <c r="I16" s="72">
        <f t="shared" si="0"/>
        <v>23.653846153846153</v>
      </c>
      <c r="J16" s="72">
        <v>8</v>
      </c>
      <c r="K16" s="72">
        <v>0</v>
      </c>
      <c r="L16" s="73">
        <v>2150.0500000000002</v>
      </c>
      <c r="M16" s="73">
        <v>615</v>
      </c>
      <c r="N16" s="71" t="s">
        <v>563</v>
      </c>
      <c r="O16" s="70" t="s">
        <v>80</v>
      </c>
      <c r="P16" s="67"/>
      <c r="Q16" s="65"/>
      <c r="R16" s="59"/>
      <c r="S16" s="65"/>
      <c r="T16" s="67"/>
      <c r="U16" s="66"/>
      <c r="V16" s="66"/>
      <c r="W16" s="66"/>
      <c r="X16" s="66"/>
      <c r="Y16" s="67"/>
      <c r="Z16" s="66"/>
    </row>
    <row r="17" spans="1:26" s="5" customFormat="1" ht="25.35" customHeight="1">
      <c r="A17" s="69">
        <v>5</v>
      </c>
      <c r="B17" s="7" t="s">
        <v>58</v>
      </c>
      <c r="C17" s="60" t="s">
        <v>618</v>
      </c>
      <c r="D17" s="73">
        <v>1303.1500000000001</v>
      </c>
      <c r="E17" s="72" t="s">
        <v>36</v>
      </c>
      <c r="F17" s="72" t="s">
        <v>36</v>
      </c>
      <c r="G17" s="73">
        <v>376</v>
      </c>
      <c r="H17" s="28">
        <v>20</v>
      </c>
      <c r="I17" s="72">
        <f t="shared" si="0"/>
        <v>18.8</v>
      </c>
      <c r="J17" s="72">
        <v>6</v>
      </c>
      <c r="K17" s="72">
        <v>0</v>
      </c>
      <c r="L17" s="73">
        <v>1303</v>
      </c>
      <c r="M17" s="73">
        <v>376</v>
      </c>
      <c r="N17" s="71" t="s">
        <v>563</v>
      </c>
      <c r="O17" s="70" t="s">
        <v>37</v>
      </c>
      <c r="P17" s="67"/>
      <c r="Q17" s="65"/>
      <c r="R17" s="59"/>
      <c r="S17" s="65"/>
      <c r="T17" s="67"/>
      <c r="U17" s="66"/>
      <c r="V17" s="66"/>
      <c r="W17" s="66"/>
      <c r="X17" s="66"/>
      <c r="Y17" s="67"/>
      <c r="Z17" s="66"/>
    </row>
    <row r="18" spans="1:26" s="8" customFormat="1" ht="24.75" customHeight="1">
      <c r="A18" s="69">
        <v>6</v>
      </c>
      <c r="B18" s="7" t="s">
        <v>58</v>
      </c>
      <c r="C18" s="74" t="s">
        <v>606</v>
      </c>
      <c r="D18" s="73">
        <v>868.9</v>
      </c>
      <c r="E18" s="72" t="s">
        <v>36</v>
      </c>
      <c r="F18" s="72" t="s">
        <v>36</v>
      </c>
      <c r="G18" s="73">
        <v>181</v>
      </c>
      <c r="H18" s="72" t="s">
        <v>36</v>
      </c>
      <c r="I18" s="72" t="s">
        <v>36</v>
      </c>
      <c r="J18" s="72">
        <v>5</v>
      </c>
      <c r="K18" s="72">
        <v>0</v>
      </c>
      <c r="L18" s="73">
        <v>868.9</v>
      </c>
      <c r="M18" s="73">
        <v>181</v>
      </c>
      <c r="N18" s="71" t="s">
        <v>563</v>
      </c>
      <c r="O18" s="70" t="s">
        <v>139</v>
      </c>
      <c r="P18" s="67"/>
      <c r="Q18" s="65"/>
      <c r="R18" s="59"/>
      <c r="S18" s="65"/>
      <c r="T18" s="67"/>
      <c r="U18" s="66"/>
      <c r="V18" s="66"/>
      <c r="W18" s="66"/>
      <c r="X18" s="66"/>
      <c r="Y18" s="67"/>
      <c r="Z18" s="66"/>
    </row>
    <row r="19" spans="1:26" s="5" customFormat="1" ht="24.75" customHeight="1">
      <c r="A19" s="69">
        <v>7</v>
      </c>
      <c r="B19" s="7" t="s">
        <v>58</v>
      </c>
      <c r="C19" s="74" t="s">
        <v>619</v>
      </c>
      <c r="D19" s="73">
        <v>855.55</v>
      </c>
      <c r="E19" s="72" t="s">
        <v>36</v>
      </c>
      <c r="F19" s="72" t="s">
        <v>36</v>
      </c>
      <c r="G19" s="73">
        <v>271</v>
      </c>
      <c r="H19" s="72">
        <v>26</v>
      </c>
      <c r="I19" s="72">
        <f t="shared" si="0"/>
        <v>10.423076923076923</v>
      </c>
      <c r="J19" s="72">
        <v>6</v>
      </c>
      <c r="K19" s="72">
        <v>0</v>
      </c>
      <c r="L19" s="73">
        <v>855.55</v>
      </c>
      <c r="M19" s="73">
        <v>271</v>
      </c>
      <c r="N19" s="71" t="s">
        <v>563</v>
      </c>
      <c r="O19" s="70" t="s">
        <v>56</v>
      </c>
      <c r="P19" s="67"/>
      <c r="Q19" s="65"/>
      <c r="R19" s="59"/>
      <c r="S19" s="65"/>
      <c r="T19" s="67"/>
      <c r="U19" s="66"/>
      <c r="V19" s="66"/>
      <c r="W19" s="66"/>
      <c r="X19" s="66"/>
      <c r="Y19" s="67"/>
      <c r="Z19" s="66"/>
    </row>
    <row r="20" spans="1:26" s="5" customFormat="1" ht="24.75" customHeight="1">
      <c r="A20" s="69">
        <v>8</v>
      </c>
      <c r="B20" s="6" t="s">
        <v>58</v>
      </c>
      <c r="C20" s="60" t="s">
        <v>600</v>
      </c>
      <c r="D20" s="73">
        <v>585</v>
      </c>
      <c r="E20" s="72" t="s">
        <v>36</v>
      </c>
      <c r="F20" s="72" t="s">
        <v>36</v>
      </c>
      <c r="G20" s="73">
        <v>196</v>
      </c>
      <c r="H20" s="72" t="s">
        <v>36</v>
      </c>
      <c r="I20" s="72" t="s">
        <v>36</v>
      </c>
      <c r="J20" s="72">
        <v>5</v>
      </c>
      <c r="K20" s="72">
        <v>0</v>
      </c>
      <c r="L20" s="73">
        <v>585</v>
      </c>
      <c r="M20" s="73">
        <v>196</v>
      </c>
      <c r="N20" s="71" t="s">
        <v>563</v>
      </c>
      <c r="O20" s="70" t="s">
        <v>47</v>
      </c>
      <c r="P20" s="67"/>
      <c r="Q20" s="65"/>
      <c r="R20" s="59"/>
      <c r="S20" s="65"/>
      <c r="T20" s="67"/>
      <c r="U20" s="66"/>
      <c r="V20" s="66"/>
      <c r="W20" s="66"/>
      <c r="X20" s="66"/>
      <c r="Y20" s="67"/>
      <c r="Z20" s="66"/>
    </row>
    <row r="21" spans="1:26" s="5" customFormat="1" ht="24.75" customHeight="1">
      <c r="A21" s="69">
        <v>9</v>
      </c>
      <c r="B21" s="75" t="s">
        <v>36</v>
      </c>
      <c r="C21" s="74" t="s">
        <v>627</v>
      </c>
      <c r="D21" s="73">
        <v>155.15</v>
      </c>
      <c r="E21" s="72" t="s">
        <v>36</v>
      </c>
      <c r="F21" s="72" t="s">
        <v>36</v>
      </c>
      <c r="G21" s="73">
        <v>26</v>
      </c>
      <c r="H21" s="72">
        <v>2</v>
      </c>
      <c r="I21" s="72">
        <f>G21/H21</f>
        <v>13</v>
      </c>
      <c r="J21" s="72">
        <v>1</v>
      </c>
      <c r="K21" s="72" t="s">
        <v>36</v>
      </c>
      <c r="L21" s="73">
        <v>1774.54</v>
      </c>
      <c r="M21" s="73">
        <v>289</v>
      </c>
      <c r="N21" s="71">
        <v>44141</v>
      </c>
      <c r="O21" s="70" t="s">
        <v>50</v>
      </c>
      <c r="P21" s="67"/>
      <c r="Q21" s="65"/>
      <c r="R21" s="59"/>
      <c r="S21" s="65"/>
      <c r="T21" s="67"/>
      <c r="U21" s="66"/>
      <c r="V21" s="66"/>
      <c r="W21" s="66"/>
      <c r="X21" s="66"/>
      <c r="Y21" s="67"/>
      <c r="Z21" s="66"/>
    </row>
    <row r="22" spans="1:26" s="5" customFormat="1" ht="24.75" customHeight="1">
      <c r="A22" s="69">
        <v>10</v>
      </c>
      <c r="B22" s="72" t="s">
        <v>36</v>
      </c>
      <c r="C22" s="74" t="s">
        <v>613</v>
      </c>
      <c r="D22" s="73">
        <v>142.30000000000001</v>
      </c>
      <c r="E22" s="72" t="s">
        <v>36</v>
      </c>
      <c r="F22" s="72" t="s">
        <v>36</v>
      </c>
      <c r="G22" s="73">
        <v>25</v>
      </c>
      <c r="H22" s="28">
        <v>4</v>
      </c>
      <c r="I22" s="72">
        <f>G22/H22</f>
        <v>6.25</v>
      </c>
      <c r="J22" s="72">
        <v>2</v>
      </c>
      <c r="K22" s="72" t="s">
        <v>36</v>
      </c>
      <c r="L22" s="73">
        <v>880</v>
      </c>
      <c r="M22" s="73">
        <v>162</v>
      </c>
      <c r="N22" s="71">
        <v>44141</v>
      </c>
      <c r="O22" s="70" t="s">
        <v>84</v>
      </c>
      <c r="P22" s="67"/>
      <c r="Q22" s="65"/>
      <c r="R22" s="59"/>
      <c r="S22" s="65"/>
      <c r="T22" s="67"/>
      <c r="U22" s="66"/>
      <c r="V22" s="66"/>
      <c r="W22" s="66"/>
      <c r="X22" s="66"/>
      <c r="Y22" s="67"/>
      <c r="Z22" s="66"/>
    </row>
    <row r="23" spans="1:26" s="5" customFormat="1" ht="25.35" customHeight="1">
      <c r="A23" s="45"/>
      <c r="B23" s="45"/>
      <c r="C23" s="56" t="s">
        <v>52</v>
      </c>
      <c r="D23" s="68">
        <f>SUM(D13:D22)</f>
        <v>16212.829999999996</v>
      </c>
      <c r="E23" s="72" t="s">
        <v>36</v>
      </c>
      <c r="F23" s="72" t="s">
        <v>36</v>
      </c>
      <c r="G23" s="68">
        <f>SUM(G13:G22)</f>
        <v>4537</v>
      </c>
      <c r="H23" s="68"/>
      <c r="I23" s="47"/>
      <c r="J23" s="46"/>
      <c r="K23" s="48"/>
      <c r="L23" s="49"/>
      <c r="M23" s="53"/>
      <c r="N23" s="50"/>
      <c r="O23" s="58"/>
      <c r="P23" s="67"/>
      <c r="Q23" s="65"/>
      <c r="R23" s="67"/>
      <c r="S23" s="65"/>
      <c r="T23" s="65"/>
      <c r="U23" s="65"/>
      <c r="V23" s="65"/>
      <c r="W23" s="65"/>
      <c r="X23" s="65"/>
      <c r="Y23" s="65"/>
      <c r="Z23" s="65"/>
    </row>
    <row r="24" spans="1:26" s="5" customFormat="1" ht="14.1" customHeight="1">
      <c r="A24" s="43"/>
      <c r="B24" s="51"/>
      <c r="C24" s="44"/>
      <c r="D24" s="52"/>
      <c r="E24" s="52"/>
      <c r="F24" s="3"/>
      <c r="G24" s="52"/>
      <c r="H24" s="52"/>
      <c r="I24" s="52"/>
      <c r="J24" s="52"/>
      <c r="K24" s="52"/>
      <c r="L24" s="52"/>
      <c r="M24" s="52"/>
      <c r="N24" s="54"/>
      <c r="O24" s="42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" customFormat="1" ht="24.75" customHeight="1">
      <c r="A25" s="69">
        <v>11</v>
      </c>
      <c r="B25" s="72" t="s">
        <v>36</v>
      </c>
      <c r="C25" s="60" t="s">
        <v>328</v>
      </c>
      <c r="D25" s="73">
        <v>92.3</v>
      </c>
      <c r="E25" s="72" t="s">
        <v>36</v>
      </c>
      <c r="F25" s="72" t="s">
        <v>36</v>
      </c>
      <c r="G25" s="73">
        <v>34</v>
      </c>
      <c r="H25" s="75">
        <v>11</v>
      </c>
      <c r="I25" s="72">
        <f>G25/H25</f>
        <v>3.0909090909090908</v>
      </c>
      <c r="J25" s="72">
        <v>2</v>
      </c>
      <c r="K25" s="72" t="s">
        <v>36</v>
      </c>
      <c r="L25" s="73">
        <v>63908.97</v>
      </c>
      <c r="M25" s="73">
        <v>13781</v>
      </c>
      <c r="N25" s="71">
        <v>44113</v>
      </c>
      <c r="O25" s="70" t="s">
        <v>41</v>
      </c>
      <c r="P25" s="67"/>
      <c r="Q25" s="65"/>
      <c r="R25" s="59"/>
      <c r="S25" s="65"/>
      <c r="T25" s="67"/>
      <c r="U25" s="66"/>
      <c r="V25" s="66"/>
      <c r="W25" s="66"/>
      <c r="X25" s="66"/>
      <c r="Y25" s="67"/>
      <c r="Z25" s="66"/>
    </row>
    <row r="26" spans="1:26" s="5" customFormat="1" ht="24.75" customHeight="1">
      <c r="A26" s="69">
        <v>11</v>
      </c>
      <c r="B26" s="75" t="s">
        <v>36</v>
      </c>
      <c r="C26" s="74" t="s">
        <v>327</v>
      </c>
      <c r="D26" s="73">
        <v>83.75</v>
      </c>
      <c r="E26" s="72" t="s">
        <v>36</v>
      </c>
      <c r="F26" s="72" t="s">
        <v>36</v>
      </c>
      <c r="G26" s="73">
        <v>17</v>
      </c>
      <c r="H26" s="75">
        <v>4</v>
      </c>
      <c r="I26" s="72">
        <f>G26/H26</f>
        <v>4.25</v>
      </c>
      <c r="J26" s="72">
        <v>1</v>
      </c>
      <c r="K26" s="72" t="s">
        <v>36</v>
      </c>
      <c r="L26" s="73">
        <v>111107.37</v>
      </c>
      <c r="M26" s="73">
        <v>22479</v>
      </c>
      <c r="N26" s="71">
        <v>44106</v>
      </c>
      <c r="O26" s="70" t="s">
        <v>50</v>
      </c>
      <c r="P26" s="67"/>
      <c r="Q26" s="65"/>
      <c r="R26" s="59"/>
      <c r="S26" s="65"/>
      <c r="T26" s="67"/>
      <c r="U26" s="66"/>
      <c r="V26" s="66"/>
      <c r="W26" s="66"/>
      <c r="X26" s="66"/>
      <c r="Y26" s="67"/>
      <c r="Z26" s="66"/>
    </row>
    <row r="27" spans="1:26" s="5" customFormat="1" ht="24.75" customHeight="1">
      <c r="A27" s="69">
        <v>12</v>
      </c>
      <c r="B27" s="75" t="s">
        <v>36</v>
      </c>
      <c r="C27" s="60" t="s">
        <v>629</v>
      </c>
      <c r="D27" s="73">
        <v>48</v>
      </c>
      <c r="E27" s="72" t="s">
        <v>36</v>
      </c>
      <c r="F27" s="72" t="s">
        <v>36</v>
      </c>
      <c r="G27" s="73">
        <v>20</v>
      </c>
      <c r="H27" s="75" t="s">
        <v>36</v>
      </c>
      <c r="I27" s="72" t="s">
        <v>36</v>
      </c>
      <c r="J27" s="72">
        <v>1</v>
      </c>
      <c r="K27" s="72" t="s">
        <v>36</v>
      </c>
      <c r="L27" s="73">
        <v>13433</v>
      </c>
      <c r="M27" s="73">
        <v>2308</v>
      </c>
      <c r="N27" s="71">
        <v>44127</v>
      </c>
      <c r="O27" s="70" t="s">
        <v>47</v>
      </c>
      <c r="P27" s="67"/>
      <c r="Q27" s="65"/>
      <c r="R27" s="59"/>
      <c r="S27" s="65"/>
      <c r="T27" s="67"/>
      <c r="U27" s="66"/>
      <c r="V27" s="66"/>
      <c r="W27" s="66"/>
      <c r="X27" s="66"/>
      <c r="Y27" s="67"/>
      <c r="Z27" s="66"/>
    </row>
    <row r="28" spans="1:26" ht="25.35" customHeight="1">
      <c r="A28" s="45"/>
      <c r="B28" s="45"/>
      <c r="C28" s="56" t="s">
        <v>635</v>
      </c>
      <c r="D28" s="68">
        <f>SUM(D23:D27)</f>
        <v>16436.879999999997</v>
      </c>
      <c r="E28" s="72" t="s">
        <v>36</v>
      </c>
      <c r="F28" s="72" t="s">
        <v>36</v>
      </c>
      <c r="G28" s="68">
        <f>SUM(G23:G27)</f>
        <v>4608</v>
      </c>
      <c r="H28" s="68"/>
      <c r="I28" s="47"/>
      <c r="J28" s="46"/>
      <c r="K28" s="48"/>
      <c r="L28" s="49"/>
      <c r="M28" s="53"/>
      <c r="N28" s="50"/>
      <c r="O28" s="5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3.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7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44" spans="16:18">
      <c r="P44" s="65"/>
      <c r="Q44" s="65"/>
      <c r="R44" s="67"/>
    </row>
    <row r="47" spans="16:18">
      <c r="P47" s="67"/>
      <c r="Q47" s="65"/>
      <c r="R47" s="65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44140625" style="65" bestFit="1" customWidth="1"/>
    <col min="26" max="26" width="14.8867187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95</v>
      </c>
      <c r="F1" s="34"/>
      <c r="G1" s="34"/>
      <c r="H1" s="34"/>
      <c r="I1" s="34"/>
    </row>
    <row r="2" spans="1:29" ht="19.5" customHeight="1">
      <c r="E2" s="34" t="s">
        <v>96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Z5" s="4"/>
    </row>
    <row r="6" spans="1:29">
      <c r="A6" s="105"/>
      <c r="B6" s="105"/>
      <c r="C6" s="108"/>
      <c r="D6" s="36" t="s">
        <v>77</v>
      </c>
      <c r="E6" s="36" t="s">
        <v>97</v>
      </c>
      <c r="F6" s="108"/>
      <c r="G6" s="108" t="s">
        <v>77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Z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7"/>
      <c r="Z9" s="66"/>
    </row>
    <row r="10" spans="1:29" ht="21.6">
      <c r="A10" s="105"/>
      <c r="B10" s="105"/>
      <c r="C10" s="108"/>
      <c r="D10" s="36" t="s">
        <v>78</v>
      </c>
      <c r="E10" s="36" t="s">
        <v>98</v>
      </c>
      <c r="F10" s="108"/>
      <c r="G10" s="36" t="s">
        <v>78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7"/>
      <c r="Z10" s="66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 t="s">
        <v>34</v>
      </c>
      <c r="C13" s="74" t="s">
        <v>38</v>
      </c>
      <c r="D13" s="73">
        <v>95754.78</v>
      </c>
      <c r="E13" s="72" t="s">
        <v>36</v>
      </c>
      <c r="F13" s="72" t="s">
        <v>36</v>
      </c>
      <c r="G13" s="73">
        <v>13131</v>
      </c>
      <c r="H13" s="72">
        <v>369</v>
      </c>
      <c r="I13" s="72">
        <f>G13/H13</f>
        <v>35.585365853658537</v>
      </c>
      <c r="J13" s="72">
        <v>19</v>
      </c>
      <c r="K13" s="72">
        <v>1</v>
      </c>
      <c r="L13" s="73">
        <v>104271</v>
      </c>
      <c r="M13" s="73">
        <v>14292</v>
      </c>
      <c r="N13" s="71">
        <v>44708</v>
      </c>
      <c r="O13" s="70" t="s">
        <v>39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1</v>
      </c>
      <c r="C14" s="74" t="s">
        <v>42</v>
      </c>
      <c r="D14" s="73">
        <v>31667.360000000001</v>
      </c>
      <c r="E14" s="72">
        <v>57462.76</v>
      </c>
      <c r="F14" s="76">
        <f>(D14-E14)/E14</f>
        <v>-0.44890638737157773</v>
      </c>
      <c r="G14" s="73">
        <v>4833</v>
      </c>
      <c r="H14" s="72">
        <v>227</v>
      </c>
      <c r="I14" s="72">
        <f>G14/H14</f>
        <v>21.290748898678412</v>
      </c>
      <c r="J14" s="72">
        <v>18</v>
      </c>
      <c r="K14" s="72">
        <v>4</v>
      </c>
      <c r="L14" s="73">
        <v>375697</v>
      </c>
      <c r="M14" s="73">
        <v>52098</v>
      </c>
      <c r="N14" s="71">
        <v>44687</v>
      </c>
      <c r="O14" s="70" t="s">
        <v>43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>
        <v>3</v>
      </c>
      <c r="C15" s="74" t="s">
        <v>44</v>
      </c>
      <c r="D15" s="73">
        <v>21280.79</v>
      </c>
      <c r="E15" s="72">
        <v>18280.39</v>
      </c>
      <c r="F15" s="76">
        <f>(D15-E15)/E15</f>
        <v>0.16413216567042616</v>
      </c>
      <c r="G15" s="73">
        <v>4101</v>
      </c>
      <c r="H15" s="72">
        <v>162</v>
      </c>
      <c r="I15" s="72">
        <f>G15/H15</f>
        <v>25.314814814814813</v>
      </c>
      <c r="J15" s="72">
        <v>11</v>
      </c>
      <c r="K15" s="72">
        <v>9</v>
      </c>
      <c r="L15" s="73">
        <v>380918</v>
      </c>
      <c r="M15" s="73">
        <v>73818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 t="s">
        <v>34</v>
      </c>
      <c r="C16" s="74" t="s">
        <v>49</v>
      </c>
      <c r="D16" s="73">
        <v>21222.36</v>
      </c>
      <c r="E16" s="72" t="s">
        <v>36</v>
      </c>
      <c r="F16" s="72" t="s">
        <v>36</v>
      </c>
      <c r="G16" s="73">
        <v>4663</v>
      </c>
      <c r="H16" s="72">
        <v>248</v>
      </c>
      <c r="I16" s="72">
        <f>G16/H16</f>
        <v>18.802419354838708</v>
      </c>
      <c r="J16" s="72">
        <v>19</v>
      </c>
      <c r="K16" s="72">
        <v>1</v>
      </c>
      <c r="L16" s="73">
        <v>21222.36</v>
      </c>
      <c r="M16" s="73">
        <v>4663</v>
      </c>
      <c r="N16" s="71">
        <v>44708</v>
      </c>
      <c r="O16" s="70" t="s">
        <v>50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11</v>
      </c>
      <c r="C17" s="74" t="s">
        <v>51</v>
      </c>
      <c r="D17" s="73">
        <v>19272.59</v>
      </c>
      <c r="E17" s="72">
        <v>5761.08</v>
      </c>
      <c r="F17" s="76">
        <f t="shared" ref="F17:F23" si="0">(D17-E17)/E17</f>
        <v>2.3453085185416622</v>
      </c>
      <c r="G17" s="73">
        <v>4315</v>
      </c>
      <c r="H17" s="72">
        <v>95</v>
      </c>
      <c r="I17" s="72">
        <f>G17/H17</f>
        <v>45.421052631578945</v>
      </c>
      <c r="J17" s="72">
        <v>19</v>
      </c>
      <c r="K17" s="72">
        <v>8</v>
      </c>
      <c r="L17" s="73">
        <v>159421.99</v>
      </c>
      <c r="M17" s="73">
        <v>37694</v>
      </c>
      <c r="N17" s="71">
        <v>44659</v>
      </c>
      <c r="O17" s="70" t="s">
        <v>41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4</v>
      </c>
      <c r="C18" s="74" t="s">
        <v>53</v>
      </c>
      <c r="D18" s="73">
        <v>13778</v>
      </c>
      <c r="E18" s="72">
        <v>16422</v>
      </c>
      <c r="F18" s="76">
        <f t="shared" si="0"/>
        <v>-0.16100353184752161</v>
      </c>
      <c r="G18" s="73">
        <v>1909</v>
      </c>
      <c r="H18" s="72" t="s">
        <v>36</v>
      </c>
      <c r="I18" s="72" t="s">
        <v>36</v>
      </c>
      <c r="J18" s="72">
        <v>9</v>
      </c>
      <c r="K18" s="72">
        <v>6</v>
      </c>
      <c r="L18" s="73">
        <v>107672</v>
      </c>
      <c r="M18" s="73">
        <v>15988</v>
      </c>
      <c r="N18" s="71">
        <v>44673</v>
      </c>
      <c r="O18" s="70" t="s">
        <v>47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2</v>
      </c>
      <c r="C19" s="74" t="s">
        <v>46</v>
      </c>
      <c r="D19" s="73">
        <v>12382</v>
      </c>
      <c r="E19" s="72">
        <v>22502</v>
      </c>
      <c r="F19" s="76">
        <f t="shared" si="0"/>
        <v>-0.44973780108434808</v>
      </c>
      <c r="G19" s="73">
        <v>1835</v>
      </c>
      <c r="H19" s="72" t="s">
        <v>36</v>
      </c>
      <c r="I19" s="72" t="s">
        <v>36</v>
      </c>
      <c r="J19" s="72">
        <v>13</v>
      </c>
      <c r="K19" s="72">
        <v>2</v>
      </c>
      <c r="L19" s="73">
        <v>34884</v>
      </c>
      <c r="M19" s="73">
        <v>5963</v>
      </c>
      <c r="N19" s="71">
        <v>44701</v>
      </c>
      <c r="O19" s="70" t="s">
        <v>47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8</v>
      </c>
      <c r="C20" s="74" t="s">
        <v>45</v>
      </c>
      <c r="D20" s="73">
        <v>10401.65</v>
      </c>
      <c r="E20" s="72">
        <v>9005.61</v>
      </c>
      <c r="F20" s="76">
        <f t="shared" si="0"/>
        <v>0.15501892709100204</v>
      </c>
      <c r="G20" s="73">
        <v>2169</v>
      </c>
      <c r="H20" s="72">
        <v>69</v>
      </c>
      <c r="I20" s="72">
        <f>G20/H20</f>
        <v>31.434782608695652</v>
      </c>
      <c r="J20" s="72">
        <v>6</v>
      </c>
      <c r="K20" s="72">
        <v>11</v>
      </c>
      <c r="L20" s="73">
        <v>183741</v>
      </c>
      <c r="M20" s="73">
        <v>36816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69">
        <v>10</v>
      </c>
      <c r="C21" s="74" t="s">
        <v>48</v>
      </c>
      <c r="D21" s="73">
        <v>9464.0499999999993</v>
      </c>
      <c r="E21" s="72">
        <v>8024.68</v>
      </c>
      <c r="F21" s="76">
        <f t="shared" si="0"/>
        <v>0.17936790002841221</v>
      </c>
      <c r="G21" s="73">
        <v>1962</v>
      </c>
      <c r="H21" s="72">
        <v>83</v>
      </c>
      <c r="I21" s="72">
        <f>G21/H21</f>
        <v>23.638554216867469</v>
      </c>
      <c r="J21" s="72">
        <v>9</v>
      </c>
      <c r="K21" s="72">
        <v>12</v>
      </c>
      <c r="L21" s="73">
        <v>273145</v>
      </c>
      <c r="M21" s="73">
        <v>54775</v>
      </c>
      <c r="N21" s="71">
        <v>44631</v>
      </c>
      <c r="O21" s="70" t="s">
        <v>43</v>
      </c>
      <c r="P21" s="67"/>
      <c r="Q21" s="79"/>
      <c r="R21" s="79"/>
      <c r="S21" s="64"/>
      <c r="T21" s="79"/>
      <c r="U21" s="66"/>
      <c r="V21" s="80"/>
      <c r="W21" s="80"/>
      <c r="X21" s="80"/>
      <c r="Y21" s="81"/>
      <c r="Z21" s="2"/>
      <c r="AA21" s="66"/>
      <c r="AB21" s="81"/>
      <c r="AC21" s="66"/>
    </row>
    <row r="22" spans="1:29" ht="25.35" customHeight="1">
      <c r="A22" s="69">
        <v>10</v>
      </c>
      <c r="B22" s="69">
        <v>7</v>
      </c>
      <c r="C22" s="74" t="s">
        <v>54</v>
      </c>
      <c r="D22" s="73">
        <v>8976.7000000000007</v>
      </c>
      <c r="E22" s="72">
        <v>9761.9599999999991</v>
      </c>
      <c r="F22" s="76">
        <f t="shared" si="0"/>
        <v>-8.0440813115398802E-2</v>
      </c>
      <c r="G22" s="73">
        <v>1427</v>
      </c>
      <c r="H22" s="72">
        <v>48</v>
      </c>
      <c r="I22" s="72">
        <f>G22/H22</f>
        <v>29.729166666666668</v>
      </c>
      <c r="J22" s="72">
        <v>6</v>
      </c>
      <c r="K22" s="72">
        <v>8</v>
      </c>
      <c r="L22" s="73">
        <v>182501</v>
      </c>
      <c r="M22" s="73">
        <v>26901</v>
      </c>
      <c r="N22" s="71">
        <v>44659</v>
      </c>
      <c r="O22" s="70" t="s">
        <v>39</v>
      </c>
      <c r="P22" s="67"/>
      <c r="Q22" s="79"/>
      <c r="R22" s="79"/>
      <c r="S22" s="79"/>
      <c r="U22" s="67"/>
      <c r="V22" s="80"/>
      <c r="W22" s="80"/>
      <c r="X22" s="80"/>
      <c r="Y22" s="66"/>
      <c r="Z22" s="2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244200.27999999997</v>
      </c>
      <c r="E23" s="68">
        <v>174129.25999999998</v>
      </c>
      <c r="F23" s="22">
        <f t="shared" si="0"/>
        <v>0.40240807317506544</v>
      </c>
      <c r="G23" s="68">
        <f t="shared" ref="G23" si="1">SUM(G13:G22)</f>
        <v>40345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69">
        <v>5</v>
      </c>
      <c r="C25" s="74" t="s">
        <v>57</v>
      </c>
      <c r="D25" s="73">
        <v>7743</v>
      </c>
      <c r="E25" s="72">
        <v>14068</v>
      </c>
      <c r="F25" s="76">
        <f>(D25-E25)/E25</f>
        <v>-0.44960193346602217</v>
      </c>
      <c r="G25" s="73">
        <v>1567</v>
      </c>
      <c r="H25" s="72" t="s">
        <v>36</v>
      </c>
      <c r="I25" s="72" t="s">
        <v>36</v>
      </c>
      <c r="J25" s="72">
        <v>11</v>
      </c>
      <c r="K25" s="72">
        <v>3</v>
      </c>
      <c r="L25" s="73">
        <v>39340</v>
      </c>
      <c r="M25" s="73">
        <v>8339</v>
      </c>
      <c r="N25" s="71">
        <v>44694</v>
      </c>
      <c r="O25" s="70" t="s">
        <v>47</v>
      </c>
      <c r="P25" s="67"/>
      <c r="Q25" s="79"/>
      <c r="R25" s="79"/>
      <c r="S25" s="79"/>
      <c r="T25" s="79"/>
      <c r="V25" s="67"/>
      <c r="W25" s="66"/>
      <c r="X25" s="2"/>
      <c r="Y25" s="2"/>
      <c r="Z25" s="66"/>
      <c r="AA25" s="66"/>
      <c r="AB25" s="2"/>
      <c r="AC25" s="67"/>
    </row>
    <row r="26" spans="1:29" ht="25.35" customHeight="1">
      <c r="A26" s="69">
        <v>12</v>
      </c>
      <c r="B26" s="69">
        <v>6</v>
      </c>
      <c r="C26" s="74" t="s">
        <v>55</v>
      </c>
      <c r="D26" s="73">
        <v>7641.93</v>
      </c>
      <c r="E26" s="72">
        <v>10012.57</v>
      </c>
      <c r="F26" s="76">
        <f>(D26-E26)/E26</f>
        <v>-0.23676638465448926</v>
      </c>
      <c r="G26" s="73">
        <v>1217</v>
      </c>
      <c r="H26" s="72">
        <v>63</v>
      </c>
      <c r="I26" s="72">
        <f>G26/H26</f>
        <v>19.317460317460316</v>
      </c>
      <c r="J26" s="72">
        <v>6</v>
      </c>
      <c r="K26" s="72">
        <v>7</v>
      </c>
      <c r="L26" s="73">
        <v>307185.96000000002</v>
      </c>
      <c r="M26" s="73">
        <v>43209</v>
      </c>
      <c r="N26" s="71">
        <v>44666</v>
      </c>
      <c r="O26" s="70" t="s">
        <v>56</v>
      </c>
      <c r="P26" s="67"/>
      <c r="Q26" s="79"/>
      <c r="R26" s="79"/>
      <c r="S26" s="64"/>
      <c r="T26" s="79"/>
      <c r="U26" s="66"/>
      <c r="V26" s="80"/>
      <c r="W26" s="80"/>
      <c r="X26" s="2"/>
      <c r="Y26" s="81"/>
      <c r="Z26" s="66"/>
      <c r="AA26" s="66"/>
      <c r="AB26" s="66"/>
      <c r="AC26" s="81"/>
    </row>
    <row r="27" spans="1:29" ht="25.35" customHeight="1">
      <c r="A27" s="69">
        <v>13</v>
      </c>
      <c r="B27" s="25" t="s">
        <v>58</v>
      </c>
      <c r="C27" s="60" t="s">
        <v>40</v>
      </c>
      <c r="D27" s="73">
        <v>5044.47</v>
      </c>
      <c r="E27" s="72" t="s">
        <v>36</v>
      </c>
      <c r="F27" s="72" t="s">
        <v>36</v>
      </c>
      <c r="G27" s="73">
        <v>1115</v>
      </c>
      <c r="H27" s="72">
        <v>23</v>
      </c>
      <c r="I27" s="72">
        <f>G27/H27</f>
        <v>48.478260869565219</v>
      </c>
      <c r="J27" s="72">
        <v>10</v>
      </c>
      <c r="K27" s="72">
        <v>0</v>
      </c>
      <c r="L27" s="73">
        <v>5044.47</v>
      </c>
      <c r="M27" s="73">
        <v>1115</v>
      </c>
      <c r="N27" s="71" t="s">
        <v>60</v>
      </c>
      <c r="O27" s="70" t="s">
        <v>41</v>
      </c>
      <c r="P27" s="67"/>
      <c r="Q27" s="79"/>
      <c r="R27" s="79"/>
      <c r="S27" s="64"/>
      <c r="T27" s="79"/>
      <c r="U27" s="66"/>
      <c r="V27" s="80"/>
      <c r="W27" s="80"/>
      <c r="X27" s="2"/>
      <c r="Y27" s="81"/>
      <c r="Z27" s="66"/>
      <c r="AA27" s="66"/>
      <c r="AB27" s="66"/>
      <c r="AC27" s="81"/>
    </row>
    <row r="28" spans="1:29" ht="25.35" customHeight="1">
      <c r="A28" s="69">
        <v>14</v>
      </c>
      <c r="B28" s="69" t="s">
        <v>34</v>
      </c>
      <c r="C28" s="74" t="s">
        <v>79</v>
      </c>
      <c r="D28" s="73">
        <v>4657.7299999999996</v>
      </c>
      <c r="E28" s="72" t="s">
        <v>36</v>
      </c>
      <c r="F28" s="72" t="s">
        <v>36</v>
      </c>
      <c r="G28" s="73">
        <v>755</v>
      </c>
      <c r="H28" s="72">
        <v>72</v>
      </c>
      <c r="I28" s="72">
        <f>G28/H28</f>
        <v>10.486111111111111</v>
      </c>
      <c r="J28" s="72">
        <v>15</v>
      </c>
      <c r="K28" s="72">
        <v>1</v>
      </c>
      <c r="L28" s="73">
        <v>4657.7299999999996</v>
      </c>
      <c r="M28" s="73">
        <v>755</v>
      </c>
      <c r="N28" s="71">
        <v>44708</v>
      </c>
      <c r="O28" s="70" t="s">
        <v>80</v>
      </c>
      <c r="P28" s="67"/>
      <c r="Q28" s="79"/>
      <c r="R28" s="79"/>
      <c r="S28" s="64"/>
      <c r="T28" s="81"/>
      <c r="U28" s="66"/>
      <c r="V28" s="80"/>
      <c r="W28" s="80"/>
      <c r="X28" s="2"/>
      <c r="Y28" s="66"/>
      <c r="Z28" s="66"/>
      <c r="AA28" s="81"/>
      <c r="AB28" s="81"/>
      <c r="AC28" s="66"/>
    </row>
    <row r="29" spans="1:29" ht="25.35" customHeight="1">
      <c r="A29" s="69">
        <v>15</v>
      </c>
      <c r="B29" s="69">
        <v>14</v>
      </c>
      <c r="C29" s="74" t="s">
        <v>61</v>
      </c>
      <c r="D29" s="73">
        <v>2170.8000000000002</v>
      </c>
      <c r="E29" s="72">
        <v>2599.6</v>
      </c>
      <c r="F29" s="76">
        <f t="shared" ref="F29:F35" si="2">(D29-E29)/E29</f>
        <v>-0.16494845360824734</v>
      </c>
      <c r="G29" s="73">
        <v>335</v>
      </c>
      <c r="H29" s="72">
        <v>11</v>
      </c>
      <c r="I29" s="72">
        <f>G29/H29</f>
        <v>30.454545454545453</v>
      </c>
      <c r="J29" s="72">
        <v>3</v>
      </c>
      <c r="K29" s="72">
        <v>5</v>
      </c>
      <c r="L29" s="73">
        <v>21347.18</v>
      </c>
      <c r="M29" s="73">
        <v>3584</v>
      </c>
      <c r="N29" s="71">
        <v>44680</v>
      </c>
      <c r="O29" s="70" t="s">
        <v>50</v>
      </c>
      <c r="P29" s="67"/>
      <c r="Q29" s="79"/>
      <c r="R29" s="79"/>
      <c r="S29" s="64"/>
      <c r="T29" s="79"/>
      <c r="U29" s="66"/>
      <c r="V29" s="80"/>
      <c r="W29" s="80"/>
      <c r="X29" s="2"/>
      <c r="Y29" s="66"/>
      <c r="Z29" s="66"/>
      <c r="AA29" s="81"/>
      <c r="AB29" s="81"/>
      <c r="AC29" s="66"/>
    </row>
    <row r="30" spans="1:29" ht="25.35" customHeight="1">
      <c r="A30" s="69">
        <v>16</v>
      </c>
      <c r="B30" s="82">
        <v>21</v>
      </c>
      <c r="C30" s="74" t="s">
        <v>99</v>
      </c>
      <c r="D30" s="73">
        <v>1980</v>
      </c>
      <c r="E30" s="72">
        <v>424</v>
      </c>
      <c r="F30" s="76">
        <f t="shared" si="2"/>
        <v>3.6698113207547172</v>
      </c>
      <c r="G30" s="73">
        <v>407</v>
      </c>
      <c r="H30" s="72">
        <v>4</v>
      </c>
      <c r="I30" s="72">
        <f>G30/H30</f>
        <v>101.75</v>
      </c>
      <c r="J30" s="72">
        <v>2</v>
      </c>
      <c r="K30" s="72">
        <v>3</v>
      </c>
      <c r="L30" s="73">
        <v>4093</v>
      </c>
      <c r="M30" s="73">
        <v>907</v>
      </c>
      <c r="N30" s="71">
        <v>44694</v>
      </c>
      <c r="O30" s="70" t="s">
        <v>82</v>
      </c>
      <c r="P30" s="67"/>
      <c r="Q30" s="79"/>
      <c r="R30" s="79"/>
      <c r="S30" s="79"/>
      <c r="T30" s="79"/>
      <c r="U30" s="80"/>
      <c r="V30" s="80"/>
      <c r="W30" s="66"/>
      <c r="X30" s="80"/>
      <c r="Y30" s="81"/>
      <c r="Z30" s="81"/>
      <c r="AA30" s="66"/>
    </row>
    <row r="31" spans="1:29" ht="25.35" customHeight="1">
      <c r="A31" s="69">
        <v>17</v>
      </c>
      <c r="B31" s="69">
        <v>12</v>
      </c>
      <c r="C31" s="74" t="s">
        <v>69</v>
      </c>
      <c r="D31" s="73">
        <v>1929</v>
      </c>
      <c r="E31" s="72">
        <v>5574</v>
      </c>
      <c r="F31" s="76">
        <f t="shared" si="2"/>
        <v>-0.65392895586652311</v>
      </c>
      <c r="G31" s="73">
        <v>394</v>
      </c>
      <c r="H31" s="72" t="s">
        <v>36</v>
      </c>
      <c r="I31" s="72" t="s">
        <v>36</v>
      </c>
      <c r="J31" s="72">
        <v>7</v>
      </c>
      <c r="K31" s="72">
        <v>5</v>
      </c>
      <c r="L31" s="73">
        <v>39058</v>
      </c>
      <c r="M31" s="73">
        <v>8172</v>
      </c>
      <c r="N31" s="71">
        <v>44680</v>
      </c>
      <c r="O31" s="70" t="s">
        <v>47</v>
      </c>
      <c r="P31" s="67"/>
      <c r="Q31" s="79"/>
      <c r="R31" s="79"/>
      <c r="S31" s="64"/>
      <c r="T31" s="79"/>
      <c r="U31" s="66"/>
      <c r="V31" s="80"/>
      <c r="W31" s="80"/>
      <c r="X31" s="2"/>
      <c r="Y31" s="66"/>
      <c r="Z31" s="66"/>
      <c r="AA31" s="81"/>
      <c r="AB31" s="66"/>
      <c r="AC31" s="81"/>
    </row>
    <row r="32" spans="1:29" ht="25.35" customHeight="1">
      <c r="A32" s="69">
        <v>18</v>
      </c>
      <c r="B32" s="82">
        <v>16</v>
      </c>
      <c r="C32" s="74" t="s">
        <v>64</v>
      </c>
      <c r="D32" s="73">
        <v>1560.4</v>
      </c>
      <c r="E32" s="72">
        <v>1622.8</v>
      </c>
      <c r="F32" s="76">
        <f t="shared" si="2"/>
        <v>-3.845205817106228E-2</v>
      </c>
      <c r="G32" s="73">
        <v>244</v>
      </c>
      <c r="H32" s="72">
        <v>15</v>
      </c>
      <c r="I32" s="72">
        <f>G32/H32</f>
        <v>16.266666666666666</v>
      </c>
      <c r="J32" s="72">
        <v>2</v>
      </c>
      <c r="K32" s="72">
        <v>7</v>
      </c>
      <c r="L32" s="73">
        <v>68735</v>
      </c>
      <c r="M32" s="73">
        <v>10573</v>
      </c>
      <c r="N32" s="71">
        <v>44666</v>
      </c>
      <c r="O32" s="70" t="s">
        <v>37</v>
      </c>
      <c r="P32" s="67"/>
      <c r="Q32" s="79"/>
      <c r="R32" s="79"/>
      <c r="S32" s="79"/>
      <c r="T32" s="79"/>
      <c r="U32" s="80"/>
      <c r="V32" s="80"/>
      <c r="W32" s="81"/>
      <c r="X32" s="66"/>
      <c r="Y32" s="81"/>
      <c r="Z32" s="80"/>
      <c r="AA32" s="2"/>
      <c r="AB32" s="66"/>
    </row>
    <row r="33" spans="1:29" ht="25.35" customHeight="1">
      <c r="A33" s="69">
        <v>19</v>
      </c>
      <c r="B33" s="82">
        <v>13</v>
      </c>
      <c r="C33" s="74" t="s">
        <v>67</v>
      </c>
      <c r="D33" s="73">
        <v>1051.23</v>
      </c>
      <c r="E33" s="72">
        <v>5348.24</v>
      </c>
      <c r="F33" s="76">
        <f t="shared" si="2"/>
        <v>-0.80344374971953403</v>
      </c>
      <c r="G33" s="73">
        <v>166</v>
      </c>
      <c r="H33" s="72">
        <v>17</v>
      </c>
      <c r="I33" s="72">
        <f>G33/H33</f>
        <v>9.764705882352942</v>
      </c>
      <c r="J33" s="72">
        <v>4</v>
      </c>
      <c r="K33" s="72">
        <v>3</v>
      </c>
      <c r="L33" s="73">
        <v>15832.07</v>
      </c>
      <c r="M33" s="73">
        <v>2694</v>
      </c>
      <c r="N33" s="71">
        <v>44694</v>
      </c>
      <c r="O33" s="70" t="s">
        <v>41</v>
      </c>
      <c r="P33" s="11"/>
      <c r="Q33" s="79"/>
      <c r="R33" s="79"/>
      <c r="S33" s="64"/>
      <c r="T33" s="79"/>
      <c r="U33" s="4"/>
      <c r="V33" s="4"/>
      <c r="W33" s="4"/>
      <c r="X33" s="2"/>
      <c r="Y33" s="81"/>
      <c r="Z33" s="80"/>
      <c r="AA33" s="81"/>
      <c r="AB33" s="66"/>
      <c r="AC33" s="66"/>
    </row>
    <row r="34" spans="1:29" ht="25.35" customHeight="1">
      <c r="A34" s="69">
        <v>20</v>
      </c>
      <c r="B34" s="69">
        <v>17</v>
      </c>
      <c r="C34" s="74" t="s">
        <v>100</v>
      </c>
      <c r="D34" s="73">
        <v>249.9</v>
      </c>
      <c r="E34" s="72">
        <v>1331.97</v>
      </c>
      <c r="F34" s="76">
        <f t="shared" si="2"/>
        <v>-0.81238316178292302</v>
      </c>
      <c r="G34" s="73">
        <v>47</v>
      </c>
      <c r="H34" s="72">
        <v>5</v>
      </c>
      <c r="I34" s="72">
        <f>G34/H34</f>
        <v>9.4</v>
      </c>
      <c r="J34" s="72">
        <v>2</v>
      </c>
      <c r="K34" s="72">
        <v>6</v>
      </c>
      <c r="L34" s="73">
        <v>34385.93</v>
      </c>
      <c r="M34" s="73">
        <v>7301</v>
      </c>
      <c r="N34" s="71">
        <v>44673</v>
      </c>
      <c r="O34" s="70" t="s">
        <v>101</v>
      </c>
      <c r="P34" s="67"/>
      <c r="Q34" s="79"/>
      <c r="R34" s="79"/>
      <c r="S34" s="64"/>
      <c r="T34" s="79"/>
      <c r="U34" s="66"/>
      <c r="V34" s="80"/>
      <c r="W34" s="80"/>
      <c r="X34" s="81"/>
      <c r="Y34" s="2"/>
      <c r="Z34" s="66"/>
      <c r="AA34" s="66"/>
      <c r="AB34" s="81"/>
      <c r="AC34" s="66"/>
    </row>
    <row r="35" spans="1:29" ht="25.2" customHeight="1">
      <c r="A35" s="45"/>
      <c r="B35" s="45"/>
      <c r="C35" s="56" t="s">
        <v>66</v>
      </c>
      <c r="D35" s="68">
        <f>SUM(D23:D34)</f>
        <v>278228.73999999993</v>
      </c>
      <c r="E35" s="68">
        <v>200104.37999999995</v>
      </c>
      <c r="F35" s="22">
        <f t="shared" si="2"/>
        <v>0.39041804082449372</v>
      </c>
      <c r="G35" s="68">
        <f t="shared" ref="G35" si="3">SUM(G23:G34)</f>
        <v>46592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75" t="s">
        <v>36</v>
      </c>
      <c r="C37" s="74" t="s">
        <v>74</v>
      </c>
      <c r="D37" s="73">
        <v>185</v>
      </c>
      <c r="E37" s="72" t="s">
        <v>36</v>
      </c>
      <c r="F37" s="72" t="s">
        <v>36</v>
      </c>
      <c r="G37" s="73">
        <v>44</v>
      </c>
      <c r="H37" s="72">
        <v>3</v>
      </c>
      <c r="I37" s="72">
        <f>G37/H37</f>
        <v>14.666666666666666</v>
      </c>
      <c r="J37" s="72">
        <v>1</v>
      </c>
      <c r="K37" s="72" t="s">
        <v>36</v>
      </c>
      <c r="L37" s="73">
        <v>9729</v>
      </c>
      <c r="M37" s="73">
        <v>1771</v>
      </c>
      <c r="N37" s="71">
        <v>44617</v>
      </c>
      <c r="O37" s="70" t="s">
        <v>37</v>
      </c>
      <c r="P37" s="67"/>
      <c r="Q37" s="79"/>
      <c r="R37" s="79"/>
      <c r="S37" s="64"/>
      <c r="T37" s="79"/>
      <c r="U37" s="80"/>
      <c r="V37" s="80"/>
      <c r="W37" s="80"/>
      <c r="X37" s="2"/>
      <c r="Y37" s="66"/>
      <c r="Z37" s="81"/>
      <c r="AA37" s="66"/>
      <c r="AB37" s="66"/>
      <c r="AC37" s="81"/>
    </row>
    <row r="38" spans="1:29" ht="25.35" customHeight="1">
      <c r="A38" s="69">
        <v>22</v>
      </c>
      <c r="B38" s="69">
        <v>22</v>
      </c>
      <c r="C38" s="74" t="s">
        <v>73</v>
      </c>
      <c r="D38" s="73">
        <v>170</v>
      </c>
      <c r="E38" s="72">
        <v>209</v>
      </c>
      <c r="F38" s="76">
        <f>(D38-E38)/E38</f>
        <v>-0.18660287081339713</v>
      </c>
      <c r="G38" s="73">
        <v>33</v>
      </c>
      <c r="H38" s="72" t="s">
        <v>36</v>
      </c>
      <c r="I38" s="72" t="s">
        <v>36</v>
      </c>
      <c r="J38" s="72">
        <v>1</v>
      </c>
      <c r="K38" s="72">
        <v>4</v>
      </c>
      <c r="L38" s="73">
        <v>8480</v>
      </c>
      <c r="M38" s="73">
        <v>1442</v>
      </c>
      <c r="N38" s="71">
        <v>44687</v>
      </c>
      <c r="O38" s="70" t="s">
        <v>47</v>
      </c>
      <c r="P38" s="67"/>
      <c r="Q38" s="79"/>
      <c r="R38" s="79"/>
      <c r="S38" s="64"/>
      <c r="T38" s="79"/>
      <c r="U38" s="66"/>
      <c r="V38" s="80"/>
      <c r="W38" s="80"/>
      <c r="X38" s="2"/>
      <c r="Y38" s="66"/>
      <c r="Z38" s="81"/>
      <c r="AA38" s="66"/>
      <c r="AB38" s="66"/>
      <c r="AC38" s="81"/>
    </row>
    <row r="39" spans="1:29" ht="25.35" customHeight="1">
      <c r="A39" s="69">
        <v>23</v>
      </c>
      <c r="B39" s="69">
        <v>20</v>
      </c>
      <c r="C39" s="74" t="s">
        <v>71</v>
      </c>
      <c r="D39" s="73">
        <v>111</v>
      </c>
      <c r="E39" s="72">
        <v>468</v>
      </c>
      <c r="F39" s="76">
        <f>(D39-E39)/E39</f>
        <v>-0.76282051282051277</v>
      </c>
      <c r="G39" s="73">
        <v>21</v>
      </c>
      <c r="H39" s="72">
        <v>3</v>
      </c>
      <c r="I39" s="72">
        <f>G39/H39</f>
        <v>7</v>
      </c>
      <c r="J39" s="72">
        <v>2</v>
      </c>
      <c r="K39" s="72">
        <v>5</v>
      </c>
      <c r="L39" s="73">
        <v>17421</v>
      </c>
      <c r="M39" s="73">
        <v>2696</v>
      </c>
      <c r="N39" s="71">
        <v>44680</v>
      </c>
      <c r="O39" s="70" t="s">
        <v>37</v>
      </c>
      <c r="P39" s="67"/>
      <c r="Q39" s="79"/>
      <c r="R39" s="79"/>
      <c r="S39" s="64"/>
      <c r="T39" s="79"/>
      <c r="U39" s="66"/>
      <c r="V39" s="66"/>
      <c r="W39" s="66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32">
        <v>24</v>
      </c>
      <c r="C40" s="74" t="s">
        <v>68</v>
      </c>
      <c r="D40" s="73">
        <v>101</v>
      </c>
      <c r="E40" s="72">
        <v>154</v>
      </c>
      <c r="F40" s="76">
        <f>(D40-E40)/E40</f>
        <v>-0.34415584415584416</v>
      </c>
      <c r="G40" s="73">
        <v>16</v>
      </c>
      <c r="H40" s="72" t="s">
        <v>36</v>
      </c>
      <c r="I40" s="72" t="s">
        <v>36</v>
      </c>
      <c r="J40" s="72">
        <v>1</v>
      </c>
      <c r="K40" s="72">
        <v>14</v>
      </c>
      <c r="L40" s="73">
        <v>17490</v>
      </c>
      <c r="M40" s="73">
        <v>2835</v>
      </c>
      <c r="N40" s="71">
        <v>44603</v>
      </c>
      <c r="O40" s="70" t="s">
        <v>47</v>
      </c>
      <c r="P40" s="67"/>
      <c r="Q40" s="79"/>
      <c r="R40" s="79"/>
      <c r="S40" s="79"/>
      <c r="T40" s="79"/>
      <c r="U40" s="80"/>
      <c r="V40" s="80"/>
      <c r="W40" s="66"/>
      <c r="X40" s="81"/>
      <c r="Y40" s="80"/>
      <c r="Z40" s="81"/>
    </row>
    <row r="41" spans="1:29" ht="25.35" customHeight="1">
      <c r="A41" s="69">
        <v>25</v>
      </c>
      <c r="B41" s="72" t="s">
        <v>36</v>
      </c>
      <c r="C41" s="74" t="s">
        <v>102</v>
      </c>
      <c r="D41" s="73">
        <v>97</v>
      </c>
      <c r="E41" s="72" t="s">
        <v>36</v>
      </c>
      <c r="F41" s="72" t="s">
        <v>36</v>
      </c>
      <c r="G41" s="73">
        <v>17</v>
      </c>
      <c r="H41" s="72">
        <v>2</v>
      </c>
      <c r="I41" s="72">
        <f>G41/H41</f>
        <v>8.5</v>
      </c>
      <c r="J41" s="72">
        <v>2</v>
      </c>
      <c r="K41" s="72" t="s">
        <v>36</v>
      </c>
      <c r="L41" s="73">
        <v>11130</v>
      </c>
      <c r="M41" s="73">
        <v>2146</v>
      </c>
      <c r="N41" s="71">
        <v>44673</v>
      </c>
      <c r="O41" s="70" t="s">
        <v>82</v>
      </c>
      <c r="P41" s="67"/>
      <c r="V41" s="67"/>
      <c r="W41" s="67"/>
      <c r="X41" s="66"/>
      <c r="Y41" s="66"/>
      <c r="AA41" s="66"/>
    </row>
    <row r="42" spans="1:29" ht="25.35" customHeight="1">
      <c r="A42" s="69">
        <v>26</v>
      </c>
      <c r="B42" s="69">
        <v>29</v>
      </c>
      <c r="C42" s="74" t="s">
        <v>91</v>
      </c>
      <c r="D42" s="73">
        <v>70</v>
      </c>
      <c r="E42" s="72">
        <v>43.11</v>
      </c>
      <c r="F42" s="76">
        <f>(D42-E42)/E42</f>
        <v>0.62375318951519376</v>
      </c>
      <c r="G42" s="73">
        <v>11</v>
      </c>
      <c r="H42" s="72">
        <v>2</v>
      </c>
      <c r="I42" s="72">
        <f>G42/H42</f>
        <v>5.5</v>
      </c>
      <c r="J42" s="72">
        <v>1</v>
      </c>
      <c r="K42" s="72">
        <v>3</v>
      </c>
      <c r="L42" s="73">
        <v>1450.2099999999998</v>
      </c>
      <c r="M42" s="73">
        <v>272</v>
      </c>
      <c r="N42" s="71">
        <v>44694</v>
      </c>
      <c r="O42" s="70" t="s">
        <v>92</v>
      </c>
      <c r="P42" s="11"/>
      <c r="Q42" s="79"/>
      <c r="R42" s="79"/>
      <c r="S42" s="64"/>
      <c r="T42" s="79"/>
      <c r="U42" s="66"/>
      <c r="V42" s="80"/>
      <c r="W42" s="80"/>
      <c r="X42" s="66"/>
      <c r="Y42" s="81"/>
      <c r="Z42" s="2"/>
      <c r="AA42" s="66"/>
      <c r="AB42" s="81"/>
      <c r="AC42" s="66"/>
    </row>
    <row r="43" spans="1:29" ht="25.35" customHeight="1">
      <c r="A43" s="69">
        <v>27</v>
      </c>
      <c r="B43" s="75" t="s">
        <v>36</v>
      </c>
      <c r="C43" s="74" t="s">
        <v>103</v>
      </c>
      <c r="D43" s="73">
        <v>55</v>
      </c>
      <c r="E43" s="72" t="s">
        <v>36</v>
      </c>
      <c r="F43" s="72" t="s">
        <v>36</v>
      </c>
      <c r="G43" s="73">
        <v>11</v>
      </c>
      <c r="H43" s="72">
        <v>2</v>
      </c>
      <c r="I43" s="72">
        <f>G43/H43</f>
        <v>5.5</v>
      </c>
      <c r="J43" s="72">
        <v>2</v>
      </c>
      <c r="K43" s="72" t="s">
        <v>36</v>
      </c>
      <c r="L43" s="73">
        <v>10814</v>
      </c>
      <c r="M43" s="73">
        <v>1656</v>
      </c>
      <c r="N43" s="71">
        <v>44652</v>
      </c>
      <c r="O43" s="70" t="s">
        <v>84</v>
      </c>
      <c r="P43" s="67"/>
      <c r="Q43" s="79"/>
      <c r="R43" s="79"/>
      <c r="S43" s="64"/>
      <c r="T43" s="79"/>
      <c r="U43" s="80"/>
      <c r="V43" s="80"/>
      <c r="W43" s="80"/>
      <c r="X43" s="66"/>
      <c r="Y43" s="81"/>
      <c r="Z43" s="2"/>
      <c r="AA43" s="66"/>
      <c r="AB43" s="81"/>
      <c r="AC43" s="66"/>
    </row>
    <row r="44" spans="1:29" ht="25.35" customHeight="1">
      <c r="A44" s="69">
        <v>28</v>
      </c>
      <c r="B44" s="72" t="s">
        <v>36</v>
      </c>
      <c r="C44" s="74" t="s">
        <v>104</v>
      </c>
      <c r="D44" s="73">
        <v>20</v>
      </c>
      <c r="E44" s="72" t="s">
        <v>36</v>
      </c>
      <c r="F44" s="72" t="s">
        <v>36</v>
      </c>
      <c r="G44" s="73">
        <v>4</v>
      </c>
      <c r="H44" s="72">
        <v>2</v>
      </c>
      <c r="I44" s="72">
        <f>G44/H44</f>
        <v>2</v>
      </c>
      <c r="J44" s="72">
        <v>2</v>
      </c>
      <c r="K44" s="72" t="s">
        <v>36</v>
      </c>
      <c r="L44" s="73">
        <v>4299</v>
      </c>
      <c r="M44" s="73">
        <v>695</v>
      </c>
      <c r="N44" s="71">
        <v>44680</v>
      </c>
      <c r="O44" s="70" t="s">
        <v>84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45"/>
      <c r="B45" s="45"/>
      <c r="C45" s="56" t="s">
        <v>75</v>
      </c>
      <c r="D45" s="68">
        <f>SUM(D35:D44)</f>
        <v>279037.73999999993</v>
      </c>
      <c r="E45" s="68">
        <v>201559.48999999993</v>
      </c>
      <c r="F45" s="22">
        <f t="shared" ref="F45" si="4">(D45-E45)/E45</f>
        <v>0.38439395733735993</v>
      </c>
      <c r="G45" s="68">
        <f t="shared" ref="G45" si="5">SUM(G35:G44)</f>
        <v>46749</v>
      </c>
      <c r="H45" s="68"/>
      <c r="I45" s="47"/>
      <c r="J45" s="46"/>
      <c r="K45" s="48"/>
      <c r="L45" s="49"/>
      <c r="M45" s="53"/>
      <c r="N45" s="50"/>
      <c r="O45" s="58"/>
      <c r="R45" s="67"/>
      <c r="U45" s="67"/>
      <c r="V45" s="67"/>
      <c r="W45" s="67"/>
    </row>
    <row r="46" spans="1:29" ht="23.1" customHeight="1">
      <c r="W46" s="4"/>
    </row>
    <row r="47" spans="1:29" ht="17.25" customHeight="1"/>
    <row r="58" spans="16:18">
      <c r="R58" s="67"/>
    </row>
    <row r="63" spans="16:18">
      <c r="P63" s="67"/>
    </row>
    <row r="67" spans="21:23" ht="12" customHeight="1"/>
    <row r="77" spans="21:23">
      <c r="U77" s="67"/>
      <c r="V77" s="67"/>
      <c r="W77" s="67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13" zoomScale="60" zoomScaleNormal="60" workbookViewId="0">
      <selection activeCell="A48" sqref="A48:XFD48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88671875" style="65" customWidth="1"/>
    <col min="26" max="26" width="14.44140625" style="65" bestFit="1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105</v>
      </c>
      <c r="F1" s="34"/>
      <c r="G1" s="34"/>
      <c r="H1" s="34"/>
      <c r="I1" s="34"/>
    </row>
    <row r="2" spans="1:29" ht="19.5" customHeight="1">
      <c r="E2" s="34" t="s">
        <v>106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Y5" s="4"/>
    </row>
    <row r="6" spans="1:29">
      <c r="A6" s="105"/>
      <c r="B6" s="105"/>
      <c r="C6" s="108"/>
      <c r="D6" s="36" t="s">
        <v>97</v>
      </c>
      <c r="E6" s="36" t="s">
        <v>107</v>
      </c>
      <c r="F6" s="108"/>
      <c r="G6" s="108" t="s">
        <v>107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Y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6"/>
      <c r="Z9" s="67"/>
    </row>
    <row r="10" spans="1:29">
      <c r="A10" s="105"/>
      <c r="B10" s="105"/>
      <c r="C10" s="108"/>
      <c r="D10" s="36" t="s">
        <v>98</v>
      </c>
      <c r="E10" s="36" t="s">
        <v>108</v>
      </c>
      <c r="F10" s="108"/>
      <c r="G10" s="36" t="s">
        <v>108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6"/>
      <c r="Z10" s="67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4"/>
      <c r="Z11" s="67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4"/>
      <c r="Z12" s="2"/>
    </row>
    <row r="13" spans="1:29" ht="25.35" customHeight="1">
      <c r="A13" s="69">
        <v>1</v>
      </c>
      <c r="B13" s="69">
        <v>1</v>
      </c>
      <c r="C13" s="74" t="s">
        <v>42</v>
      </c>
      <c r="D13" s="73">
        <v>57462.76</v>
      </c>
      <c r="E13" s="72">
        <v>75833.7</v>
      </c>
      <c r="F13" s="76">
        <f>(D13-E13)/E13</f>
        <v>-0.24225298251305152</v>
      </c>
      <c r="G13" s="73">
        <v>8714</v>
      </c>
      <c r="H13" s="72">
        <v>388</v>
      </c>
      <c r="I13" s="72">
        <f>G13/H13</f>
        <v>22.458762886597938</v>
      </c>
      <c r="J13" s="72">
        <v>23</v>
      </c>
      <c r="K13" s="72">
        <v>3</v>
      </c>
      <c r="L13" s="73">
        <v>344030</v>
      </c>
      <c r="M13" s="73">
        <v>47265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 t="s">
        <v>34</v>
      </c>
      <c r="C14" s="74" t="s">
        <v>46</v>
      </c>
      <c r="D14" s="73">
        <v>22502</v>
      </c>
      <c r="E14" s="72" t="s">
        <v>36</v>
      </c>
      <c r="F14" s="72" t="s">
        <v>36</v>
      </c>
      <c r="G14" s="73">
        <v>4128</v>
      </c>
      <c r="H14" s="72" t="s">
        <v>36</v>
      </c>
      <c r="I14" s="72" t="s">
        <v>36</v>
      </c>
      <c r="J14" s="72">
        <v>16</v>
      </c>
      <c r="K14" s="72">
        <v>1</v>
      </c>
      <c r="L14" s="73">
        <v>22502</v>
      </c>
      <c r="M14" s="73">
        <v>4128</v>
      </c>
      <c r="N14" s="71">
        <v>44701</v>
      </c>
      <c r="O14" s="70" t="s">
        <v>47</v>
      </c>
      <c r="P14" s="67"/>
      <c r="Q14" s="79"/>
      <c r="R14" s="79"/>
      <c r="S14" s="64"/>
      <c r="T14" s="79"/>
      <c r="U14" s="66"/>
      <c r="V14" s="80"/>
      <c r="W14" s="80"/>
      <c r="X14" s="66"/>
      <c r="Y14" s="2"/>
      <c r="Z14" s="81"/>
      <c r="AA14" s="66"/>
      <c r="AB14" s="81"/>
      <c r="AC14" s="66"/>
    </row>
    <row r="15" spans="1:29" ht="25.35" customHeight="1">
      <c r="A15" s="69">
        <v>3</v>
      </c>
      <c r="B15" s="69">
        <v>2</v>
      </c>
      <c r="C15" s="74" t="s">
        <v>44</v>
      </c>
      <c r="D15" s="73">
        <v>18280.39</v>
      </c>
      <c r="E15" s="72">
        <v>20221.689999999999</v>
      </c>
      <c r="F15" s="76">
        <f t="shared" ref="F15:F20" si="0">(D15-E15)/E15</f>
        <v>-9.6000878264872982E-2</v>
      </c>
      <c r="G15" s="73">
        <v>3644</v>
      </c>
      <c r="H15" s="72">
        <v>186</v>
      </c>
      <c r="I15" s="72">
        <f>G15/H15</f>
        <v>19.591397849462364</v>
      </c>
      <c r="J15" s="72">
        <v>12</v>
      </c>
      <c r="K15" s="72">
        <v>8</v>
      </c>
      <c r="L15" s="73">
        <v>359637</v>
      </c>
      <c r="M15" s="73">
        <v>69717</v>
      </c>
      <c r="N15" s="71">
        <v>44652</v>
      </c>
      <c r="O15" s="70" t="s">
        <v>39</v>
      </c>
      <c r="P15" s="67"/>
      <c r="Q15" s="79"/>
      <c r="R15" s="79"/>
      <c r="S15" s="64"/>
      <c r="T15" s="79"/>
      <c r="U15" s="66"/>
      <c r="V15" s="80"/>
      <c r="W15" s="80"/>
      <c r="X15" s="66"/>
      <c r="Y15" s="2"/>
      <c r="Z15" s="81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16422</v>
      </c>
      <c r="E16" s="72">
        <v>12952</v>
      </c>
      <c r="F16" s="76">
        <f t="shared" si="0"/>
        <v>0.2679122915379864</v>
      </c>
      <c r="G16" s="73">
        <v>2812</v>
      </c>
      <c r="H16" s="72" t="s">
        <v>36</v>
      </c>
      <c r="I16" s="72" t="s">
        <v>36</v>
      </c>
      <c r="J16" s="72">
        <v>11</v>
      </c>
      <c r="K16" s="72">
        <v>5</v>
      </c>
      <c r="L16" s="73">
        <v>93894</v>
      </c>
      <c r="M16" s="73">
        <v>14079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57</v>
      </c>
      <c r="D17" s="73">
        <v>14068</v>
      </c>
      <c r="E17" s="72">
        <v>16398</v>
      </c>
      <c r="F17" s="76">
        <f t="shared" si="0"/>
        <v>-0.1420904988413221</v>
      </c>
      <c r="G17" s="73">
        <v>3125</v>
      </c>
      <c r="H17" s="72" t="s">
        <v>36</v>
      </c>
      <c r="I17" s="72" t="s">
        <v>36</v>
      </c>
      <c r="J17" s="72">
        <v>21</v>
      </c>
      <c r="K17" s="72">
        <v>2</v>
      </c>
      <c r="L17" s="73">
        <v>31597</v>
      </c>
      <c r="M17" s="73">
        <v>6772</v>
      </c>
      <c r="N17" s="71">
        <v>44694</v>
      </c>
      <c r="O17" s="70" t="s">
        <v>47</v>
      </c>
      <c r="P17" s="67"/>
      <c r="Q17" s="79"/>
      <c r="R17" s="79"/>
      <c r="S17" s="64"/>
      <c r="T17" s="66"/>
      <c r="U17" s="66"/>
      <c r="V17" s="66"/>
      <c r="W17" s="66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>
        <v>5</v>
      </c>
      <c r="C18" s="74" t="s">
        <v>55</v>
      </c>
      <c r="D18" s="73">
        <v>10012.57</v>
      </c>
      <c r="E18" s="72">
        <v>11829.9</v>
      </c>
      <c r="F18" s="76">
        <f t="shared" si="0"/>
        <v>-0.15362175504442133</v>
      </c>
      <c r="G18" s="73">
        <v>1820</v>
      </c>
      <c r="H18" s="72">
        <v>93</v>
      </c>
      <c r="I18" s="72">
        <f>G18/H18</f>
        <v>19.56989247311828</v>
      </c>
      <c r="J18" s="72">
        <v>8</v>
      </c>
      <c r="K18" s="72">
        <v>6</v>
      </c>
      <c r="L18" s="73">
        <v>299360.25</v>
      </c>
      <c r="M18" s="73">
        <v>41965</v>
      </c>
      <c r="N18" s="71">
        <v>44666</v>
      </c>
      <c r="O18" s="70" t="s">
        <v>56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8</v>
      </c>
      <c r="C19" s="74" t="s">
        <v>54</v>
      </c>
      <c r="D19" s="73">
        <v>9761.9599999999991</v>
      </c>
      <c r="E19" s="72">
        <v>8409.17</v>
      </c>
      <c r="F19" s="76">
        <f t="shared" si="0"/>
        <v>0.16087081126912633</v>
      </c>
      <c r="G19" s="73">
        <v>1826</v>
      </c>
      <c r="H19" s="72">
        <v>62</v>
      </c>
      <c r="I19" s="72">
        <f>G19/H19</f>
        <v>29.451612903225808</v>
      </c>
      <c r="J19" s="72">
        <v>6</v>
      </c>
      <c r="K19" s="72">
        <v>7</v>
      </c>
      <c r="L19" s="73">
        <v>173524</v>
      </c>
      <c r="M19" s="73">
        <v>25474</v>
      </c>
      <c r="N19" s="71">
        <v>44659</v>
      </c>
      <c r="O19" s="70" t="s">
        <v>39</v>
      </c>
      <c r="P19" s="67"/>
      <c r="Q19" s="79"/>
      <c r="R19" s="79"/>
      <c r="S19" s="64"/>
      <c r="T19" s="79"/>
      <c r="U19" s="66"/>
      <c r="V19" s="80"/>
      <c r="W19" s="80"/>
      <c r="X19" s="2"/>
      <c r="Y19" s="66"/>
      <c r="Z19" s="66"/>
      <c r="AA19" s="81"/>
      <c r="AB19" s="66"/>
      <c r="AC19" s="81"/>
    </row>
    <row r="20" spans="1:29" ht="25.35" customHeight="1">
      <c r="A20" s="69">
        <v>8</v>
      </c>
      <c r="B20" s="69">
        <v>7</v>
      </c>
      <c r="C20" s="74" t="s">
        <v>45</v>
      </c>
      <c r="D20" s="73">
        <v>9005.61</v>
      </c>
      <c r="E20" s="72">
        <v>8546.41</v>
      </c>
      <c r="F20" s="76">
        <f t="shared" si="0"/>
        <v>5.3730162723295595E-2</v>
      </c>
      <c r="G20" s="73">
        <v>1838</v>
      </c>
      <c r="H20" s="72">
        <v>72</v>
      </c>
      <c r="I20" s="72">
        <f>G20/H20</f>
        <v>25.527777777777779</v>
      </c>
      <c r="J20" s="72">
        <v>7</v>
      </c>
      <c r="K20" s="72">
        <v>10</v>
      </c>
      <c r="L20" s="73">
        <v>173340</v>
      </c>
      <c r="M20" s="73">
        <v>34647</v>
      </c>
      <c r="N20" s="71">
        <v>44638</v>
      </c>
      <c r="O20" s="70" t="s">
        <v>37</v>
      </c>
      <c r="P20" s="67"/>
      <c r="Q20" s="79"/>
      <c r="R20" s="79"/>
      <c r="S20" s="64"/>
      <c r="T20" s="79"/>
      <c r="U20" s="66"/>
      <c r="V20" s="80"/>
      <c r="W20" s="80"/>
      <c r="X20" s="2"/>
      <c r="Y20" s="66"/>
      <c r="Z20" s="66"/>
      <c r="AA20" s="81"/>
      <c r="AB20" s="66"/>
      <c r="AC20" s="81"/>
    </row>
    <row r="21" spans="1:29" ht="25.35" customHeight="1">
      <c r="A21" s="69">
        <v>9</v>
      </c>
      <c r="B21" s="25" t="s">
        <v>58</v>
      </c>
      <c r="C21" s="60" t="s">
        <v>38</v>
      </c>
      <c r="D21" s="73">
        <v>8589.2900000000009</v>
      </c>
      <c r="E21" s="72" t="s">
        <v>36</v>
      </c>
      <c r="F21" s="72" t="s">
        <v>36</v>
      </c>
      <c r="G21" s="73">
        <v>1161</v>
      </c>
      <c r="H21" s="72">
        <v>30</v>
      </c>
      <c r="I21" s="72">
        <f>G21/H21</f>
        <v>38.700000000000003</v>
      </c>
      <c r="J21" s="72">
        <v>10</v>
      </c>
      <c r="K21" s="72">
        <v>0</v>
      </c>
      <c r="L21" s="73">
        <v>8589</v>
      </c>
      <c r="M21" s="73">
        <v>1161</v>
      </c>
      <c r="N21" s="71" t="s">
        <v>60</v>
      </c>
      <c r="O21" s="70" t="s">
        <v>39</v>
      </c>
      <c r="P21" s="67"/>
      <c r="Q21" s="79"/>
      <c r="R21" s="79"/>
      <c r="S21" s="64"/>
      <c r="T21" s="79"/>
      <c r="U21" s="66"/>
      <c r="V21" s="80"/>
      <c r="W21" s="80"/>
      <c r="X21" s="66"/>
      <c r="Y21" s="2"/>
      <c r="Z21" s="81"/>
      <c r="AA21" s="66"/>
      <c r="AB21" s="81"/>
      <c r="AC21" s="66"/>
    </row>
    <row r="22" spans="1:29" ht="25.35" customHeight="1">
      <c r="A22" s="69">
        <v>10</v>
      </c>
      <c r="B22" s="69">
        <v>9</v>
      </c>
      <c r="C22" s="74" t="s">
        <v>48</v>
      </c>
      <c r="D22" s="73">
        <v>8024.68</v>
      </c>
      <c r="E22" s="72">
        <v>7591.43</v>
      </c>
      <c r="F22" s="76">
        <f>(D22-E22)/E22</f>
        <v>5.7070933934713221E-2</v>
      </c>
      <c r="G22" s="73">
        <v>1593</v>
      </c>
      <c r="H22" s="72">
        <v>82</v>
      </c>
      <c r="I22" s="72">
        <f>G22/H22</f>
        <v>19.426829268292682</v>
      </c>
      <c r="J22" s="72">
        <v>7</v>
      </c>
      <c r="K22" s="72">
        <v>11</v>
      </c>
      <c r="L22" s="73">
        <v>263681</v>
      </c>
      <c r="M22" s="73">
        <v>52813</v>
      </c>
      <c r="N22" s="71">
        <v>44631</v>
      </c>
      <c r="O22" s="70" t="s">
        <v>43</v>
      </c>
      <c r="P22" s="67"/>
      <c r="Q22" s="79"/>
      <c r="R22" s="79"/>
      <c r="S22" s="79"/>
      <c r="U22" s="67"/>
      <c r="V22" s="66"/>
      <c r="W22" s="2"/>
      <c r="X22" s="2"/>
      <c r="Y22" s="2"/>
      <c r="Z22" s="66"/>
      <c r="AA22" s="67"/>
      <c r="AB22" s="66"/>
    </row>
    <row r="23" spans="1:29" ht="25.35" customHeight="1">
      <c r="A23" s="45"/>
      <c r="B23" s="45"/>
      <c r="C23" s="56" t="s">
        <v>52</v>
      </c>
      <c r="D23" s="68">
        <f>SUM(D13:D22)</f>
        <v>174129.25999999998</v>
      </c>
      <c r="E23" s="68">
        <v>177694.41000000003</v>
      </c>
      <c r="F23" s="22">
        <f>(D23-E23)/E23</f>
        <v>-2.0063377345410312E-2</v>
      </c>
      <c r="G23" s="68">
        <f t="shared" ref="G23" si="1">SUM(G13:G22)</f>
        <v>30661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Y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Y24" s="67"/>
    </row>
    <row r="25" spans="1:29" ht="25.35" customHeight="1">
      <c r="A25" s="69">
        <v>11</v>
      </c>
      <c r="B25" s="69">
        <v>11</v>
      </c>
      <c r="C25" s="74" t="s">
        <v>51</v>
      </c>
      <c r="D25" s="73">
        <v>5761.08</v>
      </c>
      <c r="E25" s="72">
        <v>6605.32</v>
      </c>
      <c r="F25" s="76">
        <f>(D25-E25)/E25</f>
        <v>-0.12781212719444324</v>
      </c>
      <c r="G25" s="73">
        <v>1530</v>
      </c>
      <c r="H25" s="72">
        <v>73</v>
      </c>
      <c r="I25" s="72">
        <f>G25/H25</f>
        <v>20.958904109589042</v>
      </c>
      <c r="J25" s="72">
        <v>11</v>
      </c>
      <c r="K25" s="72">
        <v>7</v>
      </c>
      <c r="L25" s="73">
        <v>139946.72</v>
      </c>
      <c r="M25" s="73">
        <v>33331</v>
      </c>
      <c r="N25" s="71">
        <v>44659</v>
      </c>
      <c r="O25" s="70" t="s">
        <v>41</v>
      </c>
      <c r="P25" s="67"/>
      <c r="Q25" s="79"/>
      <c r="R25" s="79"/>
      <c r="S25" s="64"/>
      <c r="T25" s="81"/>
      <c r="U25" s="66"/>
      <c r="V25" s="80"/>
      <c r="W25" s="80"/>
      <c r="X25" s="2"/>
      <c r="Y25" s="66"/>
      <c r="Z25" s="66"/>
      <c r="AA25" s="81"/>
      <c r="AB25" s="81"/>
      <c r="AC25" s="66"/>
    </row>
    <row r="26" spans="1:29" ht="25.35" customHeight="1">
      <c r="A26" s="69">
        <v>12</v>
      </c>
      <c r="B26" s="69">
        <v>10</v>
      </c>
      <c r="C26" s="74" t="s">
        <v>69</v>
      </c>
      <c r="D26" s="73">
        <v>5574</v>
      </c>
      <c r="E26" s="72">
        <v>6743</v>
      </c>
      <c r="F26" s="76">
        <f>(D26-E26)/E26</f>
        <v>-0.17336497108112117</v>
      </c>
      <c r="G26" s="73">
        <v>1165</v>
      </c>
      <c r="H26" s="72" t="s">
        <v>36</v>
      </c>
      <c r="I26" s="72" t="s">
        <v>36</v>
      </c>
      <c r="J26" s="72">
        <v>12</v>
      </c>
      <c r="K26" s="72">
        <v>4</v>
      </c>
      <c r="L26" s="73">
        <v>37129</v>
      </c>
      <c r="M26" s="73">
        <v>7778</v>
      </c>
      <c r="N26" s="71">
        <v>44680</v>
      </c>
      <c r="O26" s="70" t="s">
        <v>47</v>
      </c>
      <c r="P26" s="67"/>
      <c r="Q26" s="79"/>
      <c r="R26" s="79"/>
      <c r="S26" s="64"/>
      <c r="T26" s="79"/>
      <c r="U26" s="66"/>
      <c r="V26" s="80"/>
      <c r="W26" s="80"/>
      <c r="X26" s="2"/>
      <c r="Y26" s="66"/>
      <c r="Z26" s="66"/>
      <c r="AA26" s="81"/>
      <c r="AB26" s="81"/>
      <c r="AC26" s="66"/>
    </row>
    <row r="27" spans="1:29" ht="25.35" customHeight="1">
      <c r="A27" s="69">
        <v>13</v>
      </c>
      <c r="B27" s="82">
        <v>6</v>
      </c>
      <c r="C27" s="74" t="s">
        <v>67</v>
      </c>
      <c r="D27" s="73">
        <v>5348.24</v>
      </c>
      <c r="E27" s="72">
        <v>9169.11</v>
      </c>
      <c r="F27" s="76">
        <f>(D27-E27)/E27</f>
        <v>-0.41671110936612177</v>
      </c>
      <c r="G27" s="73">
        <v>988</v>
      </c>
      <c r="H27" s="72">
        <v>61</v>
      </c>
      <c r="I27" s="72">
        <f t="shared" ref="I27:I34" si="2">G27/H27</f>
        <v>16.196721311475411</v>
      </c>
      <c r="J27" s="72">
        <v>12</v>
      </c>
      <c r="K27" s="72">
        <v>2</v>
      </c>
      <c r="L27" s="73">
        <v>14780.84</v>
      </c>
      <c r="M27" s="73">
        <v>2528</v>
      </c>
      <c r="N27" s="71">
        <v>44694</v>
      </c>
      <c r="O27" s="70" t="s">
        <v>41</v>
      </c>
      <c r="P27" s="67"/>
      <c r="Q27" s="79"/>
      <c r="R27" s="79"/>
      <c r="S27" s="79"/>
      <c r="T27" s="79"/>
      <c r="U27" s="80"/>
      <c r="V27" s="80"/>
      <c r="W27" s="66"/>
      <c r="X27" s="80"/>
      <c r="Y27" s="81"/>
      <c r="Z27" s="81"/>
      <c r="AA27" s="66"/>
    </row>
    <row r="28" spans="1:29" ht="25.35" customHeight="1">
      <c r="A28" s="69">
        <v>14</v>
      </c>
      <c r="B28" s="69">
        <v>12</v>
      </c>
      <c r="C28" s="74" t="s">
        <v>61</v>
      </c>
      <c r="D28" s="73">
        <v>2599.6</v>
      </c>
      <c r="E28" s="72">
        <v>2680.06</v>
      </c>
      <c r="F28" s="76">
        <f>(D28-E28)/E28</f>
        <v>-3.0021715931732886E-2</v>
      </c>
      <c r="G28" s="73">
        <v>473</v>
      </c>
      <c r="H28" s="72">
        <v>14</v>
      </c>
      <c r="I28" s="72">
        <f t="shared" si="2"/>
        <v>33.785714285714285</v>
      </c>
      <c r="J28" s="72">
        <v>3</v>
      </c>
      <c r="K28" s="72">
        <v>4</v>
      </c>
      <c r="L28" s="73">
        <v>19176.38</v>
      </c>
      <c r="M28" s="73">
        <v>3249</v>
      </c>
      <c r="N28" s="71">
        <v>44680</v>
      </c>
      <c r="O28" s="70" t="s">
        <v>50</v>
      </c>
      <c r="P28" s="67"/>
      <c r="Q28" s="79"/>
      <c r="R28" s="79"/>
      <c r="S28" s="64"/>
      <c r="T28" s="79"/>
      <c r="U28" s="66"/>
      <c r="V28" s="80"/>
      <c r="W28" s="80"/>
      <c r="X28" s="2"/>
      <c r="Y28" s="66"/>
      <c r="Z28" s="66"/>
      <c r="AA28" s="81"/>
      <c r="AB28" s="66"/>
      <c r="AC28" s="81"/>
    </row>
    <row r="29" spans="1:29" ht="25.35" customHeight="1">
      <c r="A29" s="69">
        <v>15</v>
      </c>
      <c r="B29" s="69" t="s">
        <v>34</v>
      </c>
      <c r="C29" s="74" t="s">
        <v>88</v>
      </c>
      <c r="D29" s="73">
        <v>2154.2800000000002</v>
      </c>
      <c r="E29" s="72" t="s">
        <v>36</v>
      </c>
      <c r="F29" s="72" t="s">
        <v>36</v>
      </c>
      <c r="G29" s="73">
        <v>391</v>
      </c>
      <c r="H29" s="72">
        <v>55</v>
      </c>
      <c r="I29" s="72">
        <f t="shared" si="2"/>
        <v>7.1090909090909093</v>
      </c>
      <c r="J29" s="72">
        <v>12</v>
      </c>
      <c r="K29" s="72">
        <v>1</v>
      </c>
      <c r="L29" s="73">
        <v>2154.2800000000002</v>
      </c>
      <c r="M29" s="73">
        <v>391</v>
      </c>
      <c r="N29" s="71">
        <v>44701</v>
      </c>
      <c r="O29" s="70" t="s">
        <v>80</v>
      </c>
      <c r="P29" s="67"/>
      <c r="Q29" s="79"/>
      <c r="R29" s="79"/>
      <c r="S29" s="64"/>
      <c r="T29" s="79"/>
      <c r="U29" s="66"/>
      <c r="V29" s="80"/>
      <c r="W29" s="80"/>
      <c r="X29" s="80"/>
      <c r="Y29" s="66"/>
      <c r="Z29" s="66"/>
      <c r="AA29" s="81"/>
      <c r="AB29" s="66"/>
      <c r="AC29" s="81"/>
    </row>
    <row r="30" spans="1:29" ht="25.35" customHeight="1">
      <c r="A30" s="69">
        <v>16</v>
      </c>
      <c r="B30" s="69">
        <v>13</v>
      </c>
      <c r="C30" s="74" t="s">
        <v>64</v>
      </c>
      <c r="D30" s="73">
        <v>1622.8</v>
      </c>
      <c r="E30" s="72">
        <v>2315.36</v>
      </c>
      <c r="F30" s="76">
        <f>(D30-E30)/E30</f>
        <v>-0.2991154723239583</v>
      </c>
      <c r="G30" s="73">
        <v>292</v>
      </c>
      <c r="H30" s="72">
        <v>14</v>
      </c>
      <c r="I30" s="72">
        <f t="shared" si="2"/>
        <v>20.857142857142858</v>
      </c>
      <c r="J30" s="72">
        <v>2</v>
      </c>
      <c r="K30" s="72">
        <v>6</v>
      </c>
      <c r="L30" s="73">
        <v>67175</v>
      </c>
      <c r="M30" s="73">
        <v>10329</v>
      </c>
      <c r="N30" s="71">
        <v>44666</v>
      </c>
      <c r="O30" s="70" t="s">
        <v>37</v>
      </c>
      <c r="P30" s="67"/>
      <c r="Q30" s="79"/>
      <c r="R30" s="79"/>
      <c r="S30" s="64"/>
      <c r="T30" s="79"/>
      <c r="U30" s="66"/>
      <c r="V30" s="80"/>
      <c r="W30" s="80"/>
      <c r="X30" s="81"/>
      <c r="Y30" s="66"/>
      <c r="Z30" s="2"/>
      <c r="AA30" s="66"/>
      <c r="AB30" s="81"/>
      <c r="AC30" s="66"/>
    </row>
    <row r="31" spans="1:29" ht="25.35" customHeight="1">
      <c r="A31" s="69">
        <v>17</v>
      </c>
      <c r="B31" s="69">
        <v>16</v>
      </c>
      <c r="C31" s="74" t="s">
        <v>100</v>
      </c>
      <c r="D31" s="73">
        <v>1331.97</v>
      </c>
      <c r="E31" s="72">
        <v>1017.41</v>
      </c>
      <c r="F31" s="76">
        <f>(D31-E31)/E31</f>
        <v>0.30917722452108792</v>
      </c>
      <c r="G31" s="73">
        <v>294</v>
      </c>
      <c r="H31" s="72">
        <v>24</v>
      </c>
      <c r="I31" s="72">
        <f t="shared" si="2"/>
        <v>12.25</v>
      </c>
      <c r="J31" s="72">
        <v>5</v>
      </c>
      <c r="K31" s="72">
        <v>5</v>
      </c>
      <c r="L31" s="73">
        <v>34136.03</v>
      </c>
      <c r="M31" s="73">
        <v>7254</v>
      </c>
      <c r="N31" s="71">
        <v>44673</v>
      </c>
      <c r="O31" s="70" t="s">
        <v>101</v>
      </c>
      <c r="P31" s="67"/>
      <c r="Q31" s="79"/>
      <c r="R31" s="79"/>
      <c r="S31" s="64"/>
      <c r="T31" s="79"/>
      <c r="U31" s="66"/>
      <c r="V31" s="66"/>
      <c r="W31" s="66"/>
      <c r="X31" s="81"/>
      <c r="Y31" s="66"/>
      <c r="Z31" s="2"/>
      <c r="AA31" s="66"/>
      <c r="AB31" s="81"/>
      <c r="AC31" s="66"/>
    </row>
    <row r="32" spans="1:29" ht="25.35" customHeight="1">
      <c r="A32" s="69">
        <v>18</v>
      </c>
      <c r="B32" s="75" t="s">
        <v>36</v>
      </c>
      <c r="C32" s="60" t="s">
        <v>109</v>
      </c>
      <c r="D32" s="73">
        <v>570</v>
      </c>
      <c r="E32" s="72" t="s">
        <v>36</v>
      </c>
      <c r="F32" s="72" t="s">
        <v>36</v>
      </c>
      <c r="G32" s="73">
        <v>114</v>
      </c>
      <c r="H32" s="72">
        <v>1</v>
      </c>
      <c r="I32" s="72">
        <f t="shared" si="2"/>
        <v>114</v>
      </c>
      <c r="J32" s="72">
        <v>1</v>
      </c>
      <c r="K32" s="72" t="s">
        <v>36</v>
      </c>
      <c r="L32" s="73">
        <v>131779</v>
      </c>
      <c r="M32" s="73">
        <v>22816</v>
      </c>
      <c r="N32" s="71">
        <v>43868</v>
      </c>
      <c r="O32" s="70" t="s">
        <v>84</v>
      </c>
      <c r="P32" s="67"/>
      <c r="Q32" s="79"/>
      <c r="R32" s="79"/>
      <c r="S32" s="64"/>
      <c r="T32" s="79"/>
      <c r="U32" s="66"/>
      <c r="V32" s="80"/>
      <c r="W32" s="80"/>
      <c r="X32" s="66"/>
      <c r="Y32" s="2"/>
      <c r="Z32" s="81"/>
      <c r="AA32" s="66"/>
      <c r="AB32" s="81"/>
      <c r="AC32" s="66"/>
    </row>
    <row r="33" spans="1:29" ht="25.35" customHeight="1">
      <c r="A33" s="69">
        <v>19</v>
      </c>
      <c r="B33" s="69">
        <v>22</v>
      </c>
      <c r="C33" s="74" t="s">
        <v>89</v>
      </c>
      <c r="D33" s="73">
        <v>545.15</v>
      </c>
      <c r="E33" s="72">
        <v>312.14999999999998</v>
      </c>
      <c r="F33" s="76">
        <f>(D33-E33)/E33</f>
        <v>0.74643600832932888</v>
      </c>
      <c r="G33" s="73">
        <v>122</v>
      </c>
      <c r="H33" s="72">
        <v>7</v>
      </c>
      <c r="I33" s="72">
        <f t="shared" si="2"/>
        <v>17.428571428571427</v>
      </c>
      <c r="J33" s="72">
        <v>2</v>
      </c>
      <c r="K33" s="72">
        <v>5</v>
      </c>
      <c r="L33" s="73">
        <v>30827.07</v>
      </c>
      <c r="M33" s="73">
        <v>4752</v>
      </c>
      <c r="N33" s="71">
        <v>44673</v>
      </c>
      <c r="O33" s="70" t="s">
        <v>41</v>
      </c>
      <c r="P33" s="67"/>
      <c r="Q33" s="79"/>
      <c r="R33" s="79"/>
      <c r="S33" s="79"/>
      <c r="T33" s="79"/>
      <c r="U33" s="80"/>
      <c r="V33" s="80"/>
      <c r="W33" s="66"/>
      <c r="X33" s="81"/>
      <c r="Y33" s="81"/>
      <c r="Z33" s="80"/>
    </row>
    <row r="34" spans="1:29" ht="25.35" customHeight="1">
      <c r="A34" s="69">
        <v>20</v>
      </c>
      <c r="B34" s="82">
        <v>18</v>
      </c>
      <c r="C34" s="74" t="s">
        <v>71</v>
      </c>
      <c r="D34" s="73">
        <v>468</v>
      </c>
      <c r="E34" s="72">
        <v>510</v>
      </c>
      <c r="F34" s="76">
        <f>(D34-E34)/E34</f>
        <v>-8.2352941176470587E-2</v>
      </c>
      <c r="G34" s="73">
        <v>76</v>
      </c>
      <c r="H34" s="72">
        <v>4</v>
      </c>
      <c r="I34" s="72">
        <f t="shared" si="2"/>
        <v>19</v>
      </c>
      <c r="J34" s="72">
        <v>1</v>
      </c>
      <c r="K34" s="72">
        <v>4</v>
      </c>
      <c r="L34" s="73">
        <v>17310</v>
      </c>
      <c r="M34" s="73">
        <v>2675</v>
      </c>
      <c r="N34" s="71">
        <v>44680</v>
      </c>
      <c r="O34" s="70" t="s">
        <v>37</v>
      </c>
      <c r="P34" s="67"/>
      <c r="Q34" s="79"/>
      <c r="R34" s="79"/>
      <c r="S34" s="79"/>
      <c r="T34" s="79"/>
      <c r="U34" s="80"/>
      <c r="V34" s="80"/>
      <c r="W34" s="66"/>
      <c r="X34" s="81"/>
      <c r="Y34" s="81"/>
      <c r="Z34" s="80"/>
    </row>
    <row r="35" spans="1:29" ht="25.2" customHeight="1">
      <c r="A35" s="45"/>
      <c r="B35" s="45"/>
      <c r="C35" s="56" t="s">
        <v>66</v>
      </c>
      <c r="D35" s="68">
        <f>SUM(D23:D34)</f>
        <v>200104.37999999995</v>
      </c>
      <c r="E35" s="68">
        <v>196248.96000000002</v>
      </c>
      <c r="F35" s="22">
        <f>(D35-E35)/E35</f>
        <v>1.964555633823448E-2</v>
      </c>
      <c r="G35" s="68">
        <f t="shared" ref="G35" si="3">SUM(G23:G34)</f>
        <v>36106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82">
        <v>19</v>
      </c>
      <c r="C37" s="74" t="s">
        <v>99</v>
      </c>
      <c r="D37" s="73">
        <v>424</v>
      </c>
      <c r="E37" s="72">
        <v>482</v>
      </c>
      <c r="F37" s="76">
        <f>(D37-E37)/E37</f>
        <v>-0.12033195020746888</v>
      </c>
      <c r="G37" s="73">
        <v>113</v>
      </c>
      <c r="H37" s="72">
        <v>10</v>
      </c>
      <c r="I37" s="72">
        <f>G37/H37</f>
        <v>11.3</v>
      </c>
      <c r="J37" s="72">
        <v>4</v>
      </c>
      <c r="K37" s="72">
        <v>2</v>
      </c>
      <c r="L37" s="73">
        <v>2114</v>
      </c>
      <c r="M37" s="73">
        <v>500</v>
      </c>
      <c r="N37" s="71">
        <v>44694</v>
      </c>
      <c r="O37" s="70" t="s">
        <v>82</v>
      </c>
      <c r="P37" s="67"/>
      <c r="V37" s="67"/>
      <c r="W37" s="67"/>
      <c r="X37" s="66"/>
      <c r="Z37" s="66"/>
      <c r="AA37" s="66"/>
    </row>
    <row r="38" spans="1:29" ht="25.35" customHeight="1">
      <c r="A38" s="69">
        <v>22</v>
      </c>
      <c r="B38" s="69">
        <v>14</v>
      </c>
      <c r="C38" s="74" t="s">
        <v>73</v>
      </c>
      <c r="D38" s="73">
        <v>209</v>
      </c>
      <c r="E38" s="72">
        <v>1959</v>
      </c>
      <c r="F38" s="76">
        <f>(D38-E38)/E38</f>
        <v>-0.89331291475242469</v>
      </c>
      <c r="G38" s="73">
        <v>46</v>
      </c>
      <c r="H38" s="72" t="s">
        <v>36</v>
      </c>
      <c r="I38" s="72" t="s">
        <v>36</v>
      </c>
      <c r="J38" s="72">
        <v>3</v>
      </c>
      <c r="K38" s="72">
        <v>3</v>
      </c>
      <c r="L38" s="73">
        <v>8310</v>
      </c>
      <c r="M38" s="73">
        <v>1409</v>
      </c>
      <c r="N38" s="71">
        <v>44687</v>
      </c>
      <c r="O38" s="70" t="s">
        <v>47</v>
      </c>
      <c r="P38" s="11"/>
      <c r="Q38" s="79"/>
      <c r="R38" s="79"/>
      <c r="S38" s="64"/>
      <c r="T38" s="79"/>
      <c r="U38" s="66"/>
      <c r="V38" s="80"/>
      <c r="W38" s="80"/>
      <c r="X38" s="66"/>
      <c r="Y38" s="2"/>
      <c r="Z38" s="81"/>
      <c r="AA38" s="66"/>
      <c r="AB38" s="81"/>
      <c r="AC38" s="66"/>
    </row>
    <row r="39" spans="1:29" ht="25.35" customHeight="1">
      <c r="A39" s="69">
        <v>23</v>
      </c>
      <c r="B39" s="82">
        <v>15</v>
      </c>
      <c r="C39" s="74" t="s">
        <v>110</v>
      </c>
      <c r="D39" s="73">
        <v>206</v>
      </c>
      <c r="E39" s="72">
        <v>1886</v>
      </c>
      <c r="F39" s="76">
        <f>(D39-E39)/E39</f>
        <v>-0.89077412513255572</v>
      </c>
      <c r="G39" s="73">
        <v>29</v>
      </c>
      <c r="H39" s="72" t="s">
        <v>36</v>
      </c>
      <c r="I39" s="72" t="s">
        <v>36</v>
      </c>
      <c r="J39" s="72">
        <v>1</v>
      </c>
      <c r="K39" s="72">
        <v>6</v>
      </c>
      <c r="L39" s="73">
        <v>49145</v>
      </c>
      <c r="M39" s="73">
        <v>7312</v>
      </c>
      <c r="N39" s="71">
        <v>44666</v>
      </c>
      <c r="O39" s="70" t="s">
        <v>47</v>
      </c>
      <c r="P39" s="67"/>
      <c r="Q39" s="79"/>
      <c r="R39" s="79"/>
      <c r="S39" s="79"/>
      <c r="T39" s="79"/>
      <c r="V39" s="67"/>
      <c r="W39" s="80"/>
      <c r="X39" s="81"/>
      <c r="Y39" s="80"/>
      <c r="Z39" s="81"/>
      <c r="AA39" s="2"/>
      <c r="AB39" s="66"/>
      <c r="AC39" s="66"/>
    </row>
    <row r="40" spans="1:29" ht="25.35" customHeight="1">
      <c r="A40" s="69">
        <v>24</v>
      </c>
      <c r="B40" s="25">
        <v>23</v>
      </c>
      <c r="C40" s="74" t="s">
        <v>68</v>
      </c>
      <c r="D40" s="73">
        <v>154</v>
      </c>
      <c r="E40" s="72">
        <v>106</v>
      </c>
      <c r="F40" s="76">
        <f>(D40-E40)/E40</f>
        <v>0.45283018867924529</v>
      </c>
      <c r="G40" s="73">
        <v>24</v>
      </c>
      <c r="H40" s="72" t="s">
        <v>36</v>
      </c>
      <c r="I40" s="72" t="s">
        <v>36</v>
      </c>
      <c r="J40" s="72">
        <v>1</v>
      </c>
      <c r="K40" s="72">
        <v>13</v>
      </c>
      <c r="L40" s="73">
        <v>17389</v>
      </c>
      <c r="M40" s="73">
        <v>2819</v>
      </c>
      <c r="N40" s="71">
        <v>44603</v>
      </c>
      <c r="O40" s="70" t="s">
        <v>47</v>
      </c>
      <c r="P40" s="67"/>
      <c r="Q40" s="79"/>
      <c r="R40" s="79"/>
      <c r="S40" s="64"/>
      <c r="T40" s="79"/>
      <c r="U40" s="80"/>
      <c r="V40" s="80"/>
      <c r="W40" s="80"/>
      <c r="X40" s="66"/>
      <c r="Y40" s="2"/>
      <c r="Z40" s="81"/>
      <c r="AA40" s="66"/>
      <c r="AB40" s="81"/>
      <c r="AC40" s="66"/>
    </row>
    <row r="41" spans="1:29" ht="25.35" customHeight="1">
      <c r="A41" s="69">
        <v>26</v>
      </c>
      <c r="B41" s="72" t="s">
        <v>36</v>
      </c>
      <c r="C41" s="74" t="s">
        <v>83</v>
      </c>
      <c r="D41" s="73">
        <v>108</v>
      </c>
      <c r="E41" s="72" t="s">
        <v>36</v>
      </c>
      <c r="F41" s="72" t="s">
        <v>36</v>
      </c>
      <c r="G41" s="73">
        <v>36</v>
      </c>
      <c r="H41" s="72">
        <v>1</v>
      </c>
      <c r="I41" s="72">
        <f>G41/H41</f>
        <v>36</v>
      </c>
      <c r="J41" s="72">
        <v>1</v>
      </c>
      <c r="K41" s="72" t="s">
        <v>36</v>
      </c>
      <c r="L41" s="73">
        <v>36021</v>
      </c>
      <c r="M41" s="73">
        <v>6952</v>
      </c>
      <c r="N41" s="71">
        <v>44589</v>
      </c>
      <c r="O41" s="70" t="s">
        <v>84</v>
      </c>
      <c r="P41" s="67"/>
      <c r="Q41" s="79"/>
      <c r="R41" s="87"/>
      <c r="S41" s="87"/>
      <c r="T41" s="4"/>
      <c r="U41" s="4"/>
      <c r="V41" s="4"/>
      <c r="W41" s="4"/>
      <c r="X41" s="2"/>
      <c r="Y41" s="80"/>
      <c r="Z41" s="81"/>
      <c r="AA41" s="81"/>
      <c r="AB41" s="66"/>
      <c r="AC41" s="66"/>
    </row>
    <row r="42" spans="1:29" ht="25.35" customHeight="1">
      <c r="A42" s="69">
        <v>27</v>
      </c>
      <c r="B42" s="72" t="s">
        <v>36</v>
      </c>
      <c r="C42" s="60" t="s">
        <v>111</v>
      </c>
      <c r="D42" s="73">
        <v>100</v>
      </c>
      <c r="E42" s="72" t="s">
        <v>36</v>
      </c>
      <c r="F42" s="72" t="s">
        <v>36</v>
      </c>
      <c r="G42" s="73">
        <v>20</v>
      </c>
      <c r="H42" s="72">
        <v>1</v>
      </c>
      <c r="I42" s="72">
        <f>G42/H42</f>
        <v>20</v>
      </c>
      <c r="J42" s="72">
        <v>1</v>
      </c>
      <c r="K42" s="72" t="s">
        <v>36</v>
      </c>
      <c r="L42" s="73">
        <v>66518</v>
      </c>
      <c r="M42" s="73">
        <v>11842</v>
      </c>
      <c r="N42" s="71">
        <v>43182</v>
      </c>
      <c r="O42" s="70" t="s">
        <v>84</v>
      </c>
      <c r="P42" s="11"/>
      <c r="Q42" s="79"/>
      <c r="R42" s="79"/>
      <c r="S42" s="79"/>
      <c r="U42" s="66"/>
      <c r="V42" s="66"/>
      <c r="W42" s="66"/>
      <c r="X42" s="66"/>
      <c r="Y42" s="2"/>
      <c r="Z42" s="67"/>
      <c r="AA42" s="66"/>
      <c r="AC42" s="66"/>
    </row>
    <row r="43" spans="1:29" ht="25.35" customHeight="1">
      <c r="A43" s="69">
        <v>28</v>
      </c>
      <c r="B43" s="72" t="s">
        <v>36</v>
      </c>
      <c r="C43" s="74" t="s">
        <v>93</v>
      </c>
      <c r="D43" s="73">
        <v>52</v>
      </c>
      <c r="E43" s="72" t="s">
        <v>36</v>
      </c>
      <c r="F43" s="72" t="s">
        <v>36</v>
      </c>
      <c r="G43" s="73">
        <v>10</v>
      </c>
      <c r="H43" s="72">
        <v>1</v>
      </c>
      <c r="I43" s="72">
        <f>G43/H43</f>
        <v>10</v>
      </c>
      <c r="J43" s="72">
        <v>1</v>
      </c>
      <c r="K43" s="72" t="s">
        <v>36</v>
      </c>
      <c r="L43" s="73">
        <v>50336</v>
      </c>
      <c r="M43" s="73">
        <v>8618</v>
      </c>
      <c r="N43" s="71">
        <v>44512</v>
      </c>
      <c r="O43" s="70" t="s">
        <v>84</v>
      </c>
      <c r="P43" s="11"/>
      <c r="Q43" s="79"/>
      <c r="R43" s="79"/>
      <c r="S43" s="79"/>
      <c r="T43" s="79"/>
      <c r="U43" s="80"/>
      <c r="V43" s="80"/>
      <c r="W43" s="80"/>
      <c r="X43" s="66"/>
      <c r="Y43" s="81"/>
      <c r="Z43" s="81"/>
      <c r="AA43" s="2"/>
      <c r="AB43" s="66"/>
    </row>
    <row r="44" spans="1:29" ht="25.35" customHeight="1">
      <c r="A44" s="69">
        <v>29</v>
      </c>
      <c r="B44" s="82">
        <v>20</v>
      </c>
      <c r="C44" s="74" t="s">
        <v>91</v>
      </c>
      <c r="D44" s="73">
        <v>43.11</v>
      </c>
      <c r="E44" s="72">
        <v>424.59999999999997</v>
      </c>
      <c r="F44" s="76">
        <f>(D44-E44)/E44</f>
        <v>-0.89846914743287798</v>
      </c>
      <c r="G44" s="73">
        <v>10</v>
      </c>
      <c r="H44" s="72">
        <v>2</v>
      </c>
      <c r="I44" s="72">
        <f>G44/H44</f>
        <v>5</v>
      </c>
      <c r="J44" s="72">
        <v>2</v>
      </c>
      <c r="K44" s="72">
        <v>2</v>
      </c>
      <c r="L44" s="73">
        <v>1230.7099999999998</v>
      </c>
      <c r="M44" s="73">
        <v>235</v>
      </c>
      <c r="N44" s="71">
        <v>44694</v>
      </c>
      <c r="O44" s="70" t="s">
        <v>92</v>
      </c>
      <c r="P44" s="67"/>
      <c r="Q44" s="79"/>
      <c r="R44" s="79"/>
      <c r="S44" s="79"/>
      <c r="T44" s="79"/>
      <c r="U44" s="80"/>
      <c r="V44" s="80"/>
      <c r="W44" s="80"/>
      <c r="X44" s="66"/>
      <c r="Y44" s="81"/>
      <c r="Z44" s="81"/>
      <c r="AA44" s="2"/>
      <c r="AB44" s="66"/>
    </row>
    <row r="45" spans="1:29" ht="25.35" customHeight="1">
      <c r="A45" s="69">
        <v>30</v>
      </c>
      <c r="B45" s="75" t="s">
        <v>36</v>
      </c>
      <c r="C45" s="74" t="s">
        <v>74</v>
      </c>
      <c r="D45" s="73">
        <v>35</v>
      </c>
      <c r="E45" s="72" t="s">
        <v>36</v>
      </c>
      <c r="F45" s="72" t="s">
        <v>36</v>
      </c>
      <c r="G45" s="73">
        <v>8</v>
      </c>
      <c r="H45" s="72">
        <v>1</v>
      </c>
      <c r="I45" s="72">
        <f>G45/H45</f>
        <v>8</v>
      </c>
      <c r="J45" s="72">
        <v>1</v>
      </c>
      <c r="K45" s="72" t="s">
        <v>36</v>
      </c>
      <c r="L45" s="73">
        <v>9544</v>
      </c>
      <c r="M45" s="73">
        <v>1727</v>
      </c>
      <c r="N45" s="71">
        <v>44617</v>
      </c>
      <c r="O45" s="70" t="s">
        <v>37</v>
      </c>
      <c r="P45" s="67"/>
      <c r="Q45" s="79"/>
      <c r="R45" s="79"/>
      <c r="S45" s="64"/>
      <c r="T45" s="79"/>
      <c r="U45" s="66"/>
      <c r="V45" s="80"/>
      <c r="W45" s="80"/>
      <c r="X45" s="81"/>
      <c r="Y45" s="66"/>
      <c r="Z45" s="2"/>
      <c r="AA45" s="66"/>
      <c r="AB45" s="81"/>
      <c r="AC45" s="66"/>
    </row>
    <row r="46" spans="1:29" ht="25.2" customHeight="1">
      <c r="A46" s="45"/>
      <c r="B46" s="45"/>
      <c r="C46" s="56" t="s">
        <v>90</v>
      </c>
      <c r="D46" s="68">
        <f>SUM(D35:D45)</f>
        <v>201435.48999999993</v>
      </c>
      <c r="E46" s="68">
        <v>197156.11000000002</v>
      </c>
      <c r="F46" s="22">
        <f t="shared" ref="F46" si="4">(D46-E46)/E46</f>
        <v>2.1705540852880071E-2</v>
      </c>
      <c r="G46" s="68">
        <f>SUM(G35:G45)</f>
        <v>36402</v>
      </c>
      <c r="H46" s="68"/>
      <c r="I46" s="47"/>
      <c r="J46" s="46"/>
      <c r="K46" s="48"/>
      <c r="L46" s="49"/>
      <c r="M46" s="53"/>
      <c r="N46" s="50"/>
      <c r="O46" s="58"/>
      <c r="P46" s="67"/>
    </row>
    <row r="47" spans="1:29" ht="14.1" customHeight="1">
      <c r="A47" s="43"/>
      <c r="B47" s="51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4"/>
      <c r="O47" s="42"/>
      <c r="U47" s="67"/>
      <c r="V47" s="67"/>
      <c r="W47" s="67"/>
    </row>
    <row r="48" spans="1:29" ht="25.35" customHeight="1">
      <c r="A48" s="69">
        <v>31</v>
      </c>
      <c r="B48" s="69">
        <v>17</v>
      </c>
      <c r="C48" s="74" t="s">
        <v>112</v>
      </c>
      <c r="D48" s="73">
        <v>12</v>
      </c>
      <c r="E48" s="72">
        <v>674.8</v>
      </c>
      <c r="F48" s="76">
        <f>(D48-E48)/E48</f>
        <v>-0.98221695317130997</v>
      </c>
      <c r="G48" s="73">
        <v>3</v>
      </c>
      <c r="H48" s="72">
        <v>5</v>
      </c>
      <c r="I48" s="72">
        <f>G48/H48</f>
        <v>0.6</v>
      </c>
      <c r="J48" s="72">
        <v>2</v>
      </c>
      <c r="K48" s="72">
        <v>3</v>
      </c>
      <c r="L48" s="73">
        <v>4954</v>
      </c>
      <c r="M48" s="73">
        <v>772</v>
      </c>
      <c r="N48" s="71">
        <v>44687</v>
      </c>
      <c r="O48" s="70" t="s">
        <v>84</v>
      </c>
      <c r="P48" s="67"/>
      <c r="Q48" s="79"/>
      <c r="R48" s="79"/>
      <c r="S48" s="64"/>
      <c r="T48" s="79"/>
      <c r="V48" s="80"/>
      <c r="W48" s="80"/>
      <c r="X48" s="81"/>
      <c r="Y48" s="66"/>
      <c r="Z48" s="2"/>
      <c r="AA48" s="66"/>
      <c r="AB48" s="81"/>
      <c r="AC48" s="66"/>
    </row>
    <row r="49" spans="1:23" ht="25.35" customHeight="1">
      <c r="A49" s="45"/>
      <c r="B49" s="45"/>
      <c r="C49" s="56" t="s">
        <v>113</v>
      </c>
      <c r="D49" s="68">
        <f>SUM(D46:D48)</f>
        <v>201447.48999999993</v>
      </c>
      <c r="E49" s="68">
        <v>197156.11000000002</v>
      </c>
      <c r="F49" s="22">
        <f>(D49-E49)/E49</f>
        <v>2.1766406326438056E-2</v>
      </c>
      <c r="G49" s="68">
        <f t="shared" ref="G49" si="5">SUM(G46:G48)</f>
        <v>36405</v>
      </c>
      <c r="H49" s="68"/>
      <c r="I49" s="47"/>
      <c r="J49" s="46"/>
      <c r="K49" s="48"/>
      <c r="L49" s="49"/>
      <c r="M49" s="53"/>
      <c r="N49" s="50"/>
      <c r="O49" s="58"/>
      <c r="R49" s="67"/>
    </row>
    <row r="50" spans="1:23" ht="23.1" customHeight="1">
      <c r="W50" s="4"/>
    </row>
    <row r="51" spans="1:23" ht="17.25" customHeight="1"/>
    <row r="62" spans="1:23">
      <c r="R62" s="67"/>
    </row>
    <row r="67" spans="16:16">
      <c r="P67" s="67"/>
    </row>
    <row r="71" spans="16:16" ht="12" customHeight="1"/>
    <row r="81" spans="21:23">
      <c r="U81" s="67"/>
      <c r="V81" s="67"/>
      <c r="W81" s="67"/>
    </row>
  </sheetData>
  <sortState xmlns:xlrd2="http://schemas.microsoft.com/office/spreadsheetml/2017/richdata2" ref="B13:O48">
    <sortCondition descending="1" ref="D13:D4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8671875" defaultRowHeight="14.4"/>
  <cols>
    <col min="1" max="1" width="4.109375" style="65" customWidth="1"/>
    <col min="2" max="2" width="5.88671875" style="65" customWidth="1"/>
    <col min="3" max="3" width="29.44140625" style="65" customWidth="1"/>
    <col min="4" max="4" width="13.44140625" style="65" customWidth="1"/>
    <col min="5" max="5" width="14" style="65" customWidth="1"/>
    <col min="6" max="6" width="15.44140625" style="65" customWidth="1"/>
    <col min="7" max="7" width="12.109375" style="65" bestFit="1" customWidth="1"/>
    <col min="8" max="8" width="10.88671875" style="65" customWidth="1"/>
    <col min="9" max="9" width="12" style="65" customWidth="1"/>
    <col min="10" max="10" width="10.5546875" style="65" customWidth="1"/>
    <col min="11" max="11" width="12.109375" style="65" bestFit="1" customWidth="1"/>
    <col min="12" max="12" width="13.44140625" style="65" customWidth="1"/>
    <col min="13" max="13" width="13" style="65" customWidth="1"/>
    <col min="14" max="14" width="14" style="65" customWidth="1"/>
    <col min="15" max="15" width="15.44140625" style="65" customWidth="1"/>
    <col min="16" max="16" width="6.44140625" style="65" customWidth="1"/>
    <col min="17" max="17" width="6.6640625" style="65" customWidth="1"/>
    <col min="18" max="18" width="7" style="65" customWidth="1"/>
    <col min="19" max="19" width="6.88671875" style="65" customWidth="1"/>
    <col min="20" max="20" width="11.5546875" style="65" customWidth="1"/>
    <col min="21" max="21" width="12.33203125" style="65" customWidth="1"/>
    <col min="22" max="22" width="11.88671875" style="65" bestFit="1" customWidth="1"/>
    <col min="23" max="23" width="13.6640625" style="65" customWidth="1"/>
    <col min="24" max="24" width="12" style="65" bestFit="1" customWidth="1"/>
    <col min="25" max="25" width="14.44140625" style="65" bestFit="1" customWidth="1"/>
    <col min="26" max="26" width="14.88671875" style="65" customWidth="1"/>
    <col min="27" max="27" width="12" style="65" bestFit="1" customWidth="1"/>
    <col min="28" max="31" width="8.88671875" style="65"/>
    <col min="32" max="32" width="10.88671875" style="65" bestFit="1" customWidth="1"/>
    <col min="33" max="33" width="9.6640625" style="65" bestFit="1" customWidth="1"/>
    <col min="34" max="16384" width="8.88671875" style="65"/>
  </cols>
  <sheetData>
    <row r="1" spans="1:29" ht="19.5" customHeight="1">
      <c r="E1" s="34" t="s">
        <v>114</v>
      </c>
      <c r="F1" s="34"/>
      <c r="G1" s="34"/>
      <c r="H1" s="34"/>
      <c r="I1" s="34"/>
    </row>
    <row r="2" spans="1:29" ht="19.5" customHeight="1">
      <c r="E2" s="34" t="s">
        <v>115</v>
      </c>
      <c r="F2" s="34"/>
      <c r="G2" s="34"/>
      <c r="H2" s="34"/>
      <c r="I2" s="34"/>
      <c r="J2" s="34"/>
      <c r="K2" s="34"/>
    </row>
    <row r="4" spans="1:29" ht="15.75" customHeight="1" thickBot="1"/>
    <row r="5" spans="1:29" ht="15" customHeight="1">
      <c r="A5" s="104"/>
      <c r="B5" s="104"/>
      <c r="C5" s="107" t="s">
        <v>2</v>
      </c>
      <c r="D5" s="35"/>
      <c r="E5" s="35"/>
      <c r="F5" s="107" t="s">
        <v>3</v>
      </c>
      <c r="G5" s="35"/>
      <c r="H5" s="107" t="s">
        <v>4</v>
      </c>
      <c r="I5" s="107" t="s">
        <v>5</v>
      </c>
      <c r="J5" s="107" t="s">
        <v>6</v>
      </c>
      <c r="K5" s="107" t="s">
        <v>7</v>
      </c>
      <c r="L5" s="107" t="s">
        <v>8</v>
      </c>
      <c r="M5" s="107" t="s">
        <v>9</v>
      </c>
      <c r="N5" s="107" t="s">
        <v>10</v>
      </c>
      <c r="O5" s="107" t="s">
        <v>11</v>
      </c>
      <c r="Z5" s="4"/>
    </row>
    <row r="6" spans="1:29">
      <c r="A6" s="105"/>
      <c r="B6" s="105"/>
      <c r="C6" s="108"/>
      <c r="D6" s="36" t="s">
        <v>107</v>
      </c>
      <c r="E6" s="36" t="s">
        <v>116</v>
      </c>
      <c r="F6" s="108"/>
      <c r="G6" s="108" t="s">
        <v>107</v>
      </c>
      <c r="H6" s="108"/>
      <c r="I6" s="108"/>
      <c r="J6" s="108"/>
      <c r="K6" s="108"/>
      <c r="L6" s="108"/>
      <c r="M6" s="108"/>
      <c r="N6" s="108"/>
      <c r="O6" s="108"/>
    </row>
    <row r="7" spans="1:29">
      <c r="A7" s="105"/>
      <c r="B7" s="105"/>
      <c r="C7" s="108"/>
      <c r="D7" s="36" t="s">
        <v>14</v>
      </c>
      <c r="E7" s="36" t="s">
        <v>14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9" ht="18" customHeight="1" thickBot="1">
      <c r="A8" s="106"/>
      <c r="B8" s="106"/>
      <c r="C8" s="109"/>
      <c r="D8" s="37" t="s">
        <v>15</v>
      </c>
      <c r="E8" s="37" t="s">
        <v>15</v>
      </c>
      <c r="F8" s="109"/>
      <c r="G8" s="36" t="s">
        <v>16</v>
      </c>
      <c r="H8" s="109"/>
      <c r="I8" s="109"/>
      <c r="J8" s="109"/>
      <c r="K8" s="109"/>
      <c r="L8" s="109"/>
      <c r="M8" s="109"/>
      <c r="N8" s="109"/>
      <c r="O8" s="109"/>
      <c r="R8" s="2"/>
      <c r="Z8" s="4"/>
    </row>
    <row r="9" spans="1:29" ht="15" customHeight="1">
      <c r="A9" s="104"/>
      <c r="B9" s="104"/>
      <c r="C9" s="107" t="s">
        <v>17</v>
      </c>
      <c r="D9" s="89"/>
      <c r="E9" s="89"/>
      <c r="F9" s="107" t="s">
        <v>18</v>
      </c>
      <c r="G9" s="89"/>
      <c r="H9" s="39" t="s">
        <v>19</v>
      </c>
      <c r="I9" s="107" t="s">
        <v>20</v>
      </c>
      <c r="J9" s="35" t="s">
        <v>21</v>
      </c>
      <c r="K9" s="35" t="s">
        <v>22</v>
      </c>
      <c r="L9" s="40" t="s">
        <v>23</v>
      </c>
      <c r="M9" s="35" t="s">
        <v>24</v>
      </c>
      <c r="N9" s="35" t="s">
        <v>25</v>
      </c>
      <c r="O9" s="107" t="s">
        <v>26</v>
      </c>
      <c r="R9" s="2"/>
      <c r="V9" s="67"/>
      <c r="W9" s="66"/>
      <c r="Y9" s="67"/>
      <c r="Z9" s="66"/>
    </row>
    <row r="10" spans="1:29">
      <c r="A10" s="105"/>
      <c r="B10" s="105"/>
      <c r="C10" s="108"/>
      <c r="D10" s="36" t="s">
        <v>108</v>
      </c>
      <c r="E10" s="36" t="s">
        <v>117</v>
      </c>
      <c r="F10" s="108"/>
      <c r="G10" s="36" t="s">
        <v>108</v>
      </c>
      <c r="H10" s="36" t="s">
        <v>29</v>
      </c>
      <c r="I10" s="108"/>
      <c r="J10" s="36" t="s">
        <v>29</v>
      </c>
      <c r="K10" s="36" t="s">
        <v>30</v>
      </c>
      <c r="L10" s="41" t="s">
        <v>31</v>
      </c>
      <c r="M10" s="36" t="s">
        <v>32</v>
      </c>
      <c r="N10" s="36" t="s">
        <v>33</v>
      </c>
      <c r="O10" s="108"/>
      <c r="R10" s="2"/>
      <c r="V10" s="67"/>
      <c r="W10" s="66"/>
      <c r="Y10" s="67"/>
      <c r="Z10" s="66"/>
    </row>
    <row r="11" spans="1:29">
      <c r="A11" s="105"/>
      <c r="B11" s="105"/>
      <c r="C11" s="108"/>
      <c r="D11" s="90" t="s">
        <v>31</v>
      </c>
      <c r="E11" s="36" t="s">
        <v>31</v>
      </c>
      <c r="F11" s="108"/>
      <c r="G11" s="90" t="s">
        <v>32</v>
      </c>
      <c r="H11" s="38"/>
      <c r="I11" s="108"/>
      <c r="J11" s="38"/>
      <c r="K11" s="38"/>
      <c r="L11" s="41" t="s">
        <v>15</v>
      </c>
      <c r="M11" s="36" t="s">
        <v>29</v>
      </c>
      <c r="N11" s="38"/>
      <c r="O11" s="108"/>
      <c r="R11" s="67"/>
      <c r="T11" s="67"/>
      <c r="U11" s="66"/>
      <c r="V11" s="67"/>
      <c r="W11" s="66"/>
      <c r="X11" s="67"/>
      <c r="Y11" s="67"/>
      <c r="Z11" s="4"/>
    </row>
    <row r="12" spans="1:29" ht="15.6" customHeight="1" thickBot="1">
      <c r="A12" s="105"/>
      <c r="B12" s="106"/>
      <c r="C12" s="109"/>
      <c r="D12" s="91"/>
      <c r="E12" s="37" t="s">
        <v>15</v>
      </c>
      <c r="F12" s="109"/>
      <c r="G12" s="91" t="s">
        <v>29</v>
      </c>
      <c r="H12" s="55"/>
      <c r="I12" s="109"/>
      <c r="J12" s="55"/>
      <c r="K12" s="55"/>
      <c r="L12" s="55"/>
      <c r="M12" s="55"/>
      <c r="N12" s="55"/>
      <c r="O12" s="109"/>
      <c r="R12" s="67"/>
      <c r="T12" s="67"/>
      <c r="U12" s="66"/>
      <c r="V12" s="66"/>
      <c r="W12" s="66"/>
      <c r="X12" s="66"/>
      <c r="Y12" s="2"/>
      <c r="Z12" s="4"/>
    </row>
    <row r="13" spans="1:29" ht="25.35" customHeight="1">
      <c r="A13" s="69">
        <v>1</v>
      </c>
      <c r="B13" s="69">
        <v>1</v>
      </c>
      <c r="C13" s="74" t="s">
        <v>42</v>
      </c>
      <c r="D13" s="73">
        <v>75833.7</v>
      </c>
      <c r="E13" s="72">
        <v>178812.19</v>
      </c>
      <c r="F13" s="76">
        <f>(D13-E13)/E13</f>
        <v>-0.57590307461700463</v>
      </c>
      <c r="G13" s="73">
        <v>10187</v>
      </c>
      <c r="H13" s="72">
        <v>436</v>
      </c>
      <c r="I13" s="72">
        <f>G13/H13</f>
        <v>23.36467889908257</v>
      </c>
      <c r="J13" s="72">
        <v>27</v>
      </c>
      <c r="K13" s="72">
        <v>2</v>
      </c>
      <c r="L13" s="73">
        <v>286567</v>
      </c>
      <c r="M13" s="73">
        <v>38551</v>
      </c>
      <c r="N13" s="71">
        <v>44687</v>
      </c>
      <c r="O13" s="70" t="s">
        <v>43</v>
      </c>
      <c r="P13" s="67"/>
      <c r="Q13" s="79"/>
      <c r="R13" s="79"/>
      <c r="S13" s="79"/>
      <c r="T13" s="79"/>
      <c r="V13" s="67"/>
      <c r="W13" s="66"/>
      <c r="X13" s="66"/>
      <c r="Y13" s="2"/>
      <c r="Z13" s="2"/>
      <c r="AA13" s="2"/>
      <c r="AB13" s="67"/>
      <c r="AC13" s="66"/>
    </row>
    <row r="14" spans="1:29" ht="25.35" customHeight="1">
      <c r="A14" s="69">
        <v>2</v>
      </c>
      <c r="B14" s="69">
        <v>2</v>
      </c>
      <c r="C14" s="74" t="s">
        <v>44</v>
      </c>
      <c r="D14" s="73">
        <v>20221.689999999999</v>
      </c>
      <c r="E14" s="72">
        <v>20313.52</v>
      </c>
      <c r="F14" s="76">
        <f>(D14-E14)/E14</f>
        <v>-4.520634533059841E-3</v>
      </c>
      <c r="G14" s="73">
        <v>3832</v>
      </c>
      <c r="H14" s="72">
        <v>177</v>
      </c>
      <c r="I14" s="72">
        <f>G14/H14</f>
        <v>21.649717514124294</v>
      </c>
      <c r="J14" s="72">
        <v>11</v>
      </c>
      <c r="K14" s="72">
        <v>7</v>
      </c>
      <c r="L14" s="73">
        <v>341357</v>
      </c>
      <c r="M14" s="73">
        <v>66073</v>
      </c>
      <c r="N14" s="71">
        <v>44652</v>
      </c>
      <c r="O14" s="70" t="s">
        <v>39</v>
      </c>
      <c r="P14" s="67"/>
      <c r="Q14" s="79"/>
      <c r="R14" s="79"/>
      <c r="S14" s="64"/>
      <c r="T14" s="79"/>
      <c r="U14" s="66"/>
      <c r="V14" s="80"/>
      <c r="W14" s="80"/>
      <c r="X14" s="66"/>
      <c r="Y14" s="81"/>
      <c r="Z14" s="2"/>
      <c r="AA14" s="66"/>
      <c r="AB14" s="81"/>
      <c r="AC14" s="66"/>
    </row>
    <row r="15" spans="1:29" ht="25.35" customHeight="1">
      <c r="A15" s="69">
        <v>3</v>
      </c>
      <c r="B15" s="69" t="s">
        <v>34</v>
      </c>
      <c r="C15" s="74" t="s">
        <v>57</v>
      </c>
      <c r="D15" s="73">
        <v>16398</v>
      </c>
      <c r="E15" s="72" t="s">
        <v>36</v>
      </c>
      <c r="F15" s="72" t="s">
        <v>36</v>
      </c>
      <c r="G15" s="73">
        <v>3406</v>
      </c>
      <c r="H15" s="72" t="s">
        <v>36</v>
      </c>
      <c r="I15" s="72" t="s">
        <v>36</v>
      </c>
      <c r="J15" s="72">
        <v>19</v>
      </c>
      <c r="K15" s="72">
        <v>1</v>
      </c>
      <c r="L15" s="73">
        <v>17529</v>
      </c>
      <c r="M15" s="73">
        <v>3647</v>
      </c>
      <c r="N15" s="71">
        <v>44694</v>
      </c>
      <c r="O15" s="70" t="s">
        <v>47</v>
      </c>
      <c r="P15" s="67"/>
      <c r="Q15" s="79"/>
      <c r="R15" s="79"/>
      <c r="S15" s="64"/>
      <c r="T15" s="79"/>
      <c r="U15" s="66"/>
      <c r="V15" s="80"/>
      <c r="W15" s="80"/>
      <c r="X15" s="66"/>
      <c r="Y15" s="81"/>
      <c r="Z15" s="2"/>
      <c r="AA15" s="66"/>
      <c r="AB15" s="81"/>
      <c r="AC15" s="66"/>
    </row>
    <row r="16" spans="1:29" ht="25.35" customHeight="1">
      <c r="A16" s="69">
        <v>4</v>
      </c>
      <c r="B16" s="69">
        <v>4</v>
      </c>
      <c r="C16" s="74" t="s">
        <v>53</v>
      </c>
      <c r="D16" s="73">
        <v>12952</v>
      </c>
      <c r="E16" s="72">
        <v>14162</v>
      </c>
      <c r="F16" s="76">
        <f>(D16-E16)/E16</f>
        <v>-8.5439909617285689E-2</v>
      </c>
      <c r="G16" s="73">
        <v>1879</v>
      </c>
      <c r="H16" s="72" t="s">
        <v>36</v>
      </c>
      <c r="I16" s="72" t="s">
        <v>36</v>
      </c>
      <c r="J16" s="72">
        <v>11</v>
      </c>
      <c r="K16" s="72">
        <v>4</v>
      </c>
      <c r="L16" s="73">
        <v>77472</v>
      </c>
      <c r="M16" s="73">
        <v>11267</v>
      </c>
      <c r="N16" s="71">
        <v>44673</v>
      </c>
      <c r="O16" s="70" t="s">
        <v>47</v>
      </c>
      <c r="P16" s="67"/>
      <c r="Q16" s="79"/>
      <c r="R16" s="79"/>
      <c r="S16" s="64"/>
      <c r="T16" s="79"/>
      <c r="U16" s="66"/>
      <c r="V16" s="80"/>
      <c r="W16" s="80"/>
      <c r="X16" s="2"/>
      <c r="Y16" s="66"/>
      <c r="Z16" s="66"/>
      <c r="AA16" s="81"/>
      <c r="AB16" s="81"/>
      <c r="AC16" s="66"/>
    </row>
    <row r="17" spans="1:29" ht="25.35" customHeight="1">
      <c r="A17" s="69">
        <v>5</v>
      </c>
      <c r="B17" s="69">
        <v>3</v>
      </c>
      <c r="C17" s="74" t="s">
        <v>55</v>
      </c>
      <c r="D17" s="73">
        <v>11829.9</v>
      </c>
      <c r="E17" s="72">
        <v>14950.68</v>
      </c>
      <c r="F17" s="76">
        <f>(D17-E17)/E17</f>
        <v>-0.20873833163441399</v>
      </c>
      <c r="G17" s="73">
        <v>1848</v>
      </c>
      <c r="H17" s="72">
        <v>135</v>
      </c>
      <c r="I17" s="72">
        <f>G17/H17</f>
        <v>13.688888888888888</v>
      </c>
      <c r="J17" s="72">
        <v>10</v>
      </c>
      <c r="K17" s="72">
        <v>5</v>
      </c>
      <c r="L17" s="73">
        <v>289347.69</v>
      </c>
      <c r="M17" s="73">
        <v>40145</v>
      </c>
      <c r="N17" s="71">
        <v>44666</v>
      </c>
      <c r="O17" s="70" t="s">
        <v>56</v>
      </c>
      <c r="P17" s="67"/>
      <c r="Q17" s="79"/>
      <c r="R17" s="79"/>
      <c r="S17" s="64"/>
      <c r="T17" s="66"/>
      <c r="U17" s="66"/>
      <c r="V17" s="66"/>
      <c r="W17" s="80"/>
      <c r="X17" s="2"/>
      <c r="Y17" s="66"/>
      <c r="Z17" s="66"/>
      <c r="AA17" s="81"/>
      <c r="AB17" s="81"/>
      <c r="AC17" s="66"/>
    </row>
    <row r="18" spans="1:29" ht="25.35" customHeight="1">
      <c r="A18" s="69">
        <v>6</v>
      </c>
      <c r="B18" s="69" t="s">
        <v>34</v>
      </c>
      <c r="C18" s="74" t="s">
        <v>67</v>
      </c>
      <c r="D18" s="73">
        <v>9169.11</v>
      </c>
      <c r="E18" s="72" t="s">
        <v>36</v>
      </c>
      <c r="F18" s="72" t="s">
        <v>36</v>
      </c>
      <c r="G18" s="73">
        <v>1494</v>
      </c>
      <c r="H18" s="72">
        <v>162</v>
      </c>
      <c r="I18" s="72">
        <f>G18/H18</f>
        <v>9.2222222222222214</v>
      </c>
      <c r="J18" s="72">
        <v>16</v>
      </c>
      <c r="K18" s="72">
        <v>1</v>
      </c>
      <c r="L18" s="73">
        <v>9432.6</v>
      </c>
      <c r="M18" s="73">
        <v>1540</v>
      </c>
      <c r="N18" s="71">
        <v>44694</v>
      </c>
      <c r="O18" s="70" t="s">
        <v>41</v>
      </c>
      <c r="P18" s="67"/>
      <c r="Q18" s="79"/>
      <c r="R18" s="79"/>
      <c r="S18" s="64"/>
      <c r="T18" s="81"/>
      <c r="U18" s="66"/>
      <c r="V18" s="80"/>
      <c r="W18" s="80"/>
      <c r="X18" s="2"/>
      <c r="Y18" s="66"/>
      <c r="Z18" s="66"/>
      <c r="AA18" s="81"/>
      <c r="AB18" s="81"/>
      <c r="AC18" s="66"/>
    </row>
    <row r="19" spans="1:29" ht="25.35" customHeight="1">
      <c r="A19" s="69">
        <v>7</v>
      </c>
      <c r="B19" s="69">
        <v>10</v>
      </c>
      <c r="C19" s="74" t="s">
        <v>45</v>
      </c>
      <c r="D19" s="73">
        <v>8546.41</v>
      </c>
      <c r="E19" s="72">
        <v>5838.02</v>
      </c>
      <c r="F19" s="76">
        <f>(D19-E19)/E19</f>
        <v>0.46392269981945922</v>
      </c>
      <c r="G19" s="73">
        <v>1706</v>
      </c>
      <c r="H19" s="72">
        <v>62</v>
      </c>
      <c r="I19" s="72">
        <f>G19/H19</f>
        <v>27.516129032258064</v>
      </c>
      <c r="J19" s="72">
        <v>7</v>
      </c>
      <c r="K19" s="72">
        <v>9</v>
      </c>
      <c r="L19" s="73">
        <v>164334</v>
      </c>
      <c r="M19" s="73">
        <v>32809</v>
      </c>
      <c r="N19" s="71">
        <v>44638</v>
      </c>
      <c r="O19" s="70" t="s">
        <v>37</v>
      </c>
      <c r="P19" s="67"/>
      <c r="Q19" s="79"/>
      <c r="R19" s="79"/>
      <c r="S19" s="64"/>
      <c r="T19" s="79"/>
      <c r="U19" s="66"/>
      <c r="V19" s="80"/>
      <c r="W19" s="80"/>
      <c r="X19" s="66"/>
      <c r="Y19" s="81"/>
      <c r="Z19" s="2"/>
      <c r="AA19" s="66"/>
      <c r="AB19" s="81"/>
      <c r="AC19" s="66"/>
    </row>
    <row r="20" spans="1:29" ht="25.35" customHeight="1">
      <c r="A20" s="69">
        <v>8</v>
      </c>
      <c r="B20" s="69">
        <v>7</v>
      </c>
      <c r="C20" s="74" t="s">
        <v>54</v>
      </c>
      <c r="D20" s="73">
        <v>8409.17</v>
      </c>
      <c r="E20" s="72">
        <v>8466.69</v>
      </c>
      <c r="F20" s="76">
        <f>(D20-E20)/E20</f>
        <v>-6.7936820646557787E-3</v>
      </c>
      <c r="G20" s="73">
        <v>1264</v>
      </c>
      <c r="H20" s="72">
        <v>69</v>
      </c>
      <c r="I20" s="72">
        <f>G20/H20</f>
        <v>18.318840579710145</v>
      </c>
      <c r="J20" s="72">
        <v>7</v>
      </c>
      <c r="K20" s="72">
        <v>6</v>
      </c>
      <c r="L20" s="73">
        <v>163762</v>
      </c>
      <c r="M20" s="73">
        <v>23648</v>
      </c>
      <c r="N20" s="71">
        <v>44659</v>
      </c>
      <c r="O20" s="70" t="s">
        <v>39</v>
      </c>
      <c r="P20" s="67"/>
      <c r="Q20" s="79"/>
      <c r="R20" s="79"/>
      <c r="S20" s="79"/>
      <c r="U20" s="67"/>
      <c r="V20" s="66"/>
      <c r="W20" s="2"/>
      <c r="X20" s="2"/>
      <c r="Y20" s="66"/>
      <c r="Z20" s="2"/>
      <c r="AA20" s="67"/>
      <c r="AB20" s="66"/>
    </row>
    <row r="21" spans="1:29" ht="25.35" customHeight="1">
      <c r="A21" s="69">
        <v>9</v>
      </c>
      <c r="B21" s="69">
        <v>8</v>
      </c>
      <c r="C21" s="74" t="s">
        <v>48</v>
      </c>
      <c r="D21" s="73">
        <v>7591.43</v>
      </c>
      <c r="E21" s="72">
        <v>7315.47</v>
      </c>
      <c r="F21" s="76">
        <f>(D21-E21)/E21</f>
        <v>3.7722798398462438E-2</v>
      </c>
      <c r="G21" s="73">
        <v>1453</v>
      </c>
      <c r="H21" s="72">
        <v>83</v>
      </c>
      <c r="I21" s="72">
        <f>G21/H21</f>
        <v>17.506024096385541</v>
      </c>
      <c r="J21" s="72">
        <v>7</v>
      </c>
      <c r="K21" s="72">
        <v>10</v>
      </c>
      <c r="L21" s="73">
        <v>255656</v>
      </c>
      <c r="M21" s="73">
        <v>51220</v>
      </c>
      <c r="N21" s="71">
        <v>44631</v>
      </c>
      <c r="O21" s="70" t="s">
        <v>43</v>
      </c>
      <c r="P21" s="67"/>
      <c r="Q21" s="79"/>
      <c r="R21" s="79"/>
      <c r="S21" s="64"/>
      <c r="T21" s="81"/>
      <c r="U21" s="66"/>
      <c r="V21" s="80"/>
      <c r="W21" s="80"/>
      <c r="X21" s="2"/>
      <c r="Y21" s="66"/>
      <c r="Z21" s="66"/>
      <c r="AA21" s="81"/>
      <c r="AB21" s="81"/>
      <c r="AC21" s="66"/>
    </row>
    <row r="22" spans="1:29" ht="25.35" customHeight="1">
      <c r="A22" s="69">
        <v>10</v>
      </c>
      <c r="B22" s="69">
        <v>5</v>
      </c>
      <c r="C22" s="74" t="s">
        <v>69</v>
      </c>
      <c r="D22" s="73">
        <v>6743</v>
      </c>
      <c r="E22" s="72">
        <v>9981</v>
      </c>
      <c r="F22" s="76">
        <f>(D22-E22)/E22</f>
        <v>-0.324416391143172</v>
      </c>
      <c r="G22" s="73">
        <v>1377</v>
      </c>
      <c r="H22" s="72" t="s">
        <v>36</v>
      </c>
      <c r="I22" s="72" t="s">
        <v>36</v>
      </c>
      <c r="J22" s="72">
        <v>15</v>
      </c>
      <c r="K22" s="72">
        <v>3</v>
      </c>
      <c r="L22" s="73">
        <v>31555</v>
      </c>
      <c r="M22" s="73">
        <v>6613</v>
      </c>
      <c r="N22" s="71">
        <v>44680</v>
      </c>
      <c r="O22" s="70" t="s">
        <v>47</v>
      </c>
      <c r="P22" s="67"/>
      <c r="Q22" s="79"/>
      <c r="R22" s="79"/>
      <c r="S22" s="64"/>
      <c r="T22" s="79"/>
      <c r="U22" s="66"/>
      <c r="V22" s="80"/>
      <c r="W22" s="80"/>
      <c r="X22" s="2"/>
      <c r="Y22" s="66"/>
      <c r="Z22" s="66"/>
      <c r="AA22" s="81"/>
      <c r="AB22" s="81"/>
      <c r="AC22" s="66"/>
    </row>
    <row r="23" spans="1:29" ht="25.35" customHeight="1">
      <c r="A23" s="45"/>
      <c r="B23" s="45"/>
      <c r="C23" s="56" t="s">
        <v>52</v>
      </c>
      <c r="D23" s="68">
        <f>SUM(D13:D22)</f>
        <v>177694.41000000003</v>
      </c>
      <c r="E23" s="68">
        <v>275741.33</v>
      </c>
      <c r="F23" s="22">
        <f>(D23-E23)/E23</f>
        <v>-0.35557571293356705</v>
      </c>
      <c r="G23" s="68">
        <f t="shared" ref="G23" si="0">SUM(G13:G22)</f>
        <v>28446</v>
      </c>
      <c r="H23" s="68"/>
      <c r="I23" s="47"/>
      <c r="J23" s="46"/>
      <c r="K23" s="48"/>
      <c r="L23" s="49"/>
      <c r="M23" s="53"/>
      <c r="N23" s="50"/>
      <c r="O23" s="58"/>
      <c r="P23" s="67"/>
      <c r="R23" s="79"/>
      <c r="U23" s="66"/>
      <c r="V23" s="66"/>
      <c r="W23" s="66"/>
      <c r="Z23" s="67"/>
    </row>
    <row r="24" spans="1:29" ht="14.1" customHeight="1">
      <c r="A24" s="43"/>
      <c r="B24" s="51"/>
      <c r="C24" s="4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42"/>
      <c r="R24" s="79"/>
      <c r="U24" s="67"/>
      <c r="V24" s="67"/>
      <c r="Z24" s="67"/>
    </row>
    <row r="25" spans="1:29" ht="25.35" customHeight="1">
      <c r="A25" s="69">
        <v>11</v>
      </c>
      <c r="B25" s="82">
        <v>6</v>
      </c>
      <c r="C25" s="74" t="s">
        <v>51</v>
      </c>
      <c r="D25" s="73">
        <v>6605.32</v>
      </c>
      <c r="E25" s="72">
        <v>9755.76</v>
      </c>
      <c r="F25" s="76">
        <f t="shared" ref="F25:F32" si="1">(D25-E25)/E25</f>
        <v>-0.32293127342206046</v>
      </c>
      <c r="G25" s="73">
        <v>1658</v>
      </c>
      <c r="H25" s="72">
        <v>73</v>
      </c>
      <c r="I25" s="72">
        <f>G25/H25</f>
        <v>22.712328767123289</v>
      </c>
      <c r="J25" s="72">
        <v>12</v>
      </c>
      <c r="K25" s="72">
        <v>6</v>
      </c>
      <c r="L25" s="73">
        <v>134085.64000000001</v>
      </c>
      <c r="M25" s="73">
        <v>31776</v>
      </c>
      <c r="N25" s="71">
        <v>44659</v>
      </c>
      <c r="O25" s="70" t="s">
        <v>41</v>
      </c>
      <c r="P25" s="67"/>
      <c r="Q25" s="79"/>
      <c r="R25" s="79"/>
      <c r="S25" s="79"/>
      <c r="T25" s="79"/>
      <c r="U25" s="80"/>
      <c r="V25" s="80"/>
      <c r="W25" s="66"/>
      <c r="X25" s="80"/>
      <c r="Y25" s="81"/>
      <c r="Z25" s="81"/>
      <c r="AA25" s="66"/>
    </row>
    <row r="26" spans="1:29" ht="25.35" customHeight="1">
      <c r="A26" s="69">
        <v>12</v>
      </c>
      <c r="B26" s="69">
        <v>11</v>
      </c>
      <c r="C26" s="74" t="s">
        <v>61</v>
      </c>
      <c r="D26" s="73">
        <v>2680.06</v>
      </c>
      <c r="E26" s="72">
        <v>4525.38</v>
      </c>
      <c r="F26" s="76">
        <f t="shared" si="1"/>
        <v>-0.40777128108578731</v>
      </c>
      <c r="G26" s="73">
        <v>458</v>
      </c>
      <c r="H26" s="72">
        <v>24</v>
      </c>
      <c r="I26" s="72">
        <f>G26/H26</f>
        <v>19.083333333333332</v>
      </c>
      <c r="J26" s="72">
        <v>5</v>
      </c>
      <c r="K26" s="72">
        <v>3</v>
      </c>
      <c r="L26" s="73">
        <v>16576.78</v>
      </c>
      <c r="M26" s="73">
        <v>2776</v>
      </c>
      <c r="N26" s="71">
        <v>44680</v>
      </c>
      <c r="O26" s="70" t="s">
        <v>50</v>
      </c>
      <c r="P26" s="67"/>
      <c r="Q26" s="79"/>
      <c r="R26" s="79"/>
      <c r="S26" s="64"/>
      <c r="T26" s="79"/>
      <c r="U26" s="66"/>
      <c r="V26" s="80"/>
      <c r="W26" s="80"/>
      <c r="X26" s="81"/>
      <c r="Y26" s="2"/>
      <c r="Z26" s="66"/>
      <c r="AA26" s="66"/>
      <c r="AB26" s="81"/>
      <c r="AC26" s="66"/>
    </row>
    <row r="27" spans="1:29" ht="25.35" customHeight="1">
      <c r="A27" s="69">
        <v>13</v>
      </c>
      <c r="B27" s="69">
        <v>13</v>
      </c>
      <c r="C27" s="74" t="s">
        <v>64</v>
      </c>
      <c r="D27" s="73">
        <v>2315.36</v>
      </c>
      <c r="E27" s="72">
        <v>3464.86</v>
      </c>
      <c r="F27" s="76">
        <f t="shared" si="1"/>
        <v>-0.3317594361676951</v>
      </c>
      <c r="G27" s="73">
        <v>342</v>
      </c>
      <c r="H27" s="72">
        <v>21</v>
      </c>
      <c r="I27" s="72">
        <f>G27/H27</f>
        <v>16.285714285714285</v>
      </c>
      <c r="J27" s="72">
        <v>3</v>
      </c>
      <c r="K27" s="72">
        <v>5</v>
      </c>
      <c r="L27" s="73">
        <v>65552</v>
      </c>
      <c r="M27" s="73">
        <v>10037</v>
      </c>
      <c r="N27" s="71">
        <v>44666</v>
      </c>
      <c r="O27" s="70" t="s">
        <v>37</v>
      </c>
      <c r="P27" s="67"/>
      <c r="Q27" s="79"/>
      <c r="R27" s="79"/>
      <c r="S27" s="64"/>
      <c r="T27" s="79"/>
      <c r="U27" s="66"/>
      <c r="V27" s="66"/>
      <c r="W27" s="66"/>
      <c r="X27" s="81"/>
      <c r="Y27" s="2"/>
      <c r="Z27" s="66"/>
      <c r="AA27" s="66"/>
      <c r="AB27" s="81"/>
      <c r="AC27" s="66"/>
    </row>
    <row r="28" spans="1:29" ht="25.35" customHeight="1">
      <c r="A28" s="69">
        <v>14</v>
      </c>
      <c r="B28" s="69">
        <v>9</v>
      </c>
      <c r="C28" s="74" t="s">
        <v>73</v>
      </c>
      <c r="D28" s="73">
        <v>1959</v>
      </c>
      <c r="E28" s="72">
        <v>6146</v>
      </c>
      <c r="F28" s="76">
        <f t="shared" si="1"/>
        <v>-0.68125610152945004</v>
      </c>
      <c r="G28" s="73">
        <v>319</v>
      </c>
      <c r="H28" s="72" t="s">
        <v>36</v>
      </c>
      <c r="I28" s="72" t="s">
        <v>36</v>
      </c>
      <c r="J28" s="72">
        <v>11</v>
      </c>
      <c r="K28" s="72">
        <v>2</v>
      </c>
      <c r="L28" s="73">
        <v>8101</v>
      </c>
      <c r="M28" s="73">
        <v>1363</v>
      </c>
      <c r="N28" s="71">
        <v>44687</v>
      </c>
      <c r="O28" s="70" t="s">
        <v>47</v>
      </c>
      <c r="P28" s="67"/>
      <c r="Q28" s="79"/>
      <c r="R28" s="79"/>
      <c r="S28" s="64"/>
      <c r="T28" s="79"/>
      <c r="U28" s="66"/>
      <c r="V28" s="80"/>
      <c r="W28" s="80"/>
      <c r="X28" s="66"/>
      <c r="Y28" s="81"/>
      <c r="Z28" s="2"/>
      <c r="AA28" s="66"/>
      <c r="AB28" s="81"/>
      <c r="AC28" s="66"/>
    </row>
    <row r="29" spans="1:29" ht="25.35" customHeight="1">
      <c r="A29" s="69">
        <v>15</v>
      </c>
      <c r="B29" s="82">
        <v>16</v>
      </c>
      <c r="C29" s="74" t="s">
        <v>110</v>
      </c>
      <c r="D29" s="73">
        <v>1886</v>
      </c>
      <c r="E29" s="72">
        <v>1864</v>
      </c>
      <c r="F29" s="76">
        <f t="shared" si="1"/>
        <v>1.1802575107296138E-2</v>
      </c>
      <c r="G29" s="73">
        <v>265</v>
      </c>
      <c r="H29" s="72" t="s">
        <v>36</v>
      </c>
      <c r="I29" s="72" t="s">
        <v>36</v>
      </c>
      <c r="J29" s="72">
        <v>3</v>
      </c>
      <c r="K29" s="72">
        <v>5</v>
      </c>
      <c r="L29" s="73">
        <v>48939</v>
      </c>
      <c r="M29" s="73">
        <v>7283</v>
      </c>
      <c r="N29" s="71">
        <v>44666</v>
      </c>
      <c r="O29" s="70" t="s">
        <v>47</v>
      </c>
      <c r="P29" s="67"/>
      <c r="V29" s="67"/>
      <c r="W29" s="67"/>
      <c r="X29" s="66"/>
      <c r="Y29" s="66"/>
      <c r="AA29" s="66"/>
    </row>
    <row r="30" spans="1:29" ht="25.35" customHeight="1">
      <c r="A30" s="69">
        <v>16</v>
      </c>
      <c r="B30" s="69">
        <v>15</v>
      </c>
      <c r="C30" s="74" t="s">
        <v>100</v>
      </c>
      <c r="D30" s="73">
        <v>1017.41</v>
      </c>
      <c r="E30" s="72">
        <v>3034.5</v>
      </c>
      <c r="F30" s="76">
        <f t="shared" si="1"/>
        <v>-0.66471906409622672</v>
      </c>
      <c r="G30" s="73">
        <v>196</v>
      </c>
      <c r="H30" s="72">
        <v>42</v>
      </c>
      <c r="I30" s="72">
        <f>G30/H30</f>
        <v>4.666666666666667</v>
      </c>
      <c r="J30" s="72">
        <v>5</v>
      </c>
      <c r="K30" s="72">
        <v>4</v>
      </c>
      <c r="L30" s="73">
        <v>32804.06</v>
      </c>
      <c r="M30" s="73">
        <v>6960</v>
      </c>
      <c r="N30" s="71">
        <v>44673</v>
      </c>
      <c r="O30" s="70" t="s">
        <v>101</v>
      </c>
      <c r="P30" s="11"/>
      <c r="Q30" s="79"/>
      <c r="R30" s="79"/>
      <c r="S30" s="64"/>
      <c r="T30" s="79"/>
      <c r="U30" s="66"/>
      <c r="V30" s="80"/>
      <c r="W30" s="80"/>
      <c r="X30" s="66"/>
      <c r="Y30" s="81"/>
      <c r="Z30" s="2"/>
      <c r="AA30" s="66"/>
      <c r="AB30" s="81"/>
      <c r="AC30" s="66"/>
    </row>
    <row r="31" spans="1:29" ht="25.35" customHeight="1">
      <c r="A31" s="69">
        <v>17</v>
      </c>
      <c r="B31" s="69">
        <v>12</v>
      </c>
      <c r="C31" s="74" t="s">
        <v>112</v>
      </c>
      <c r="D31" s="73">
        <v>674.8</v>
      </c>
      <c r="E31" s="72">
        <v>4267.2700000000004</v>
      </c>
      <c r="F31" s="76">
        <f t="shared" si="1"/>
        <v>-0.84186611112022436</v>
      </c>
      <c r="G31" s="73">
        <v>112</v>
      </c>
      <c r="H31" s="72">
        <v>25</v>
      </c>
      <c r="I31" s="72">
        <f>G31/H31</f>
        <v>4.4800000000000004</v>
      </c>
      <c r="J31" s="72">
        <v>8</v>
      </c>
      <c r="K31" s="72">
        <v>2</v>
      </c>
      <c r="L31" s="73">
        <v>4942</v>
      </c>
      <c r="M31" s="73">
        <v>769</v>
      </c>
      <c r="N31" s="71">
        <v>44687</v>
      </c>
      <c r="O31" s="70" t="s">
        <v>84</v>
      </c>
      <c r="P31" s="67"/>
      <c r="Q31" s="79"/>
      <c r="R31" s="79"/>
      <c r="S31" s="64"/>
      <c r="T31" s="79"/>
      <c r="U31" s="80"/>
      <c r="V31" s="80"/>
      <c r="W31" s="80"/>
      <c r="X31" s="66"/>
      <c r="Y31" s="81"/>
      <c r="Z31" s="2"/>
      <c r="AA31" s="66"/>
      <c r="AB31" s="81"/>
      <c r="AC31" s="66"/>
    </row>
    <row r="32" spans="1:29" ht="25.35" customHeight="1">
      <c r="A32" s="69">
        <v>18</v>
      </c>
      <c r="B32" s="82">
        <v>14</v>
      </c>
      <c r="C32" s="74" t="s">
        <v>71</v>
      </c>
      <c r="D32" s="73">
        <v>510</v>
      </c>
      <c r="E32" s="72">
        <v>3456.11</v>
      </c>
      <c r="F32" s="76">
        <f t="shared" si="1"/>
        <v>-0.85243525235018558</v>
      </c>
      <c r="G32" s="73">
        <v>90</v>
      </c>
      <c r="H32" s="72">
        <v>11</v>
      </c>
      <c r="I32" s="72">
        <f>G32/H32</f>
        <v>8.1818181818181817</v>
      </c>
      <c r="J32" s="72">
        <v>3</v>
      </c>
      <c r="K32" s="72">
        <v>3</v>
      </c>
      <c r="L32" s="73">
        <v>16842</v>
      </c>
      <c r="M32" s="73">
        <v>2599</v>
      </c>
      <c r="N32" s="71">
        <v>44680</v>
      </c>
      <c r="O32" s="70" t="s">
        <v>37</v>
      </c>
      <c r="P32" s="11"/>
      <c r="Q32" s="79"/>
      <c r="R32" s="79"/>
      <c r="S32" s="79"/>
      <c r="U32" s="66"/>
      <c r="V32" s="66"/>
      <c r="W32" s="66"/>
      <c r="X32" s="66"/>
      <c r="Y32" s="67"/>
      <c r="Z32" s="2"/>
      <c r="AA32" s="66"/>
      <c r="AC32" s="66"/>
    </row>
    <row r="33" spans="1:29" ht="25.35" customHeight="1">
      <c r="A33" s="69">
        <v>19</v>
      </c>
      <c r="B33" s="82" t="s">
        <v>34</v>
      </c>
      <c r="C33" s="74" t="s">
        <v>99</v>
      </c>
      <c r="D33" s="73">
        <v>482</v>
      </c>
      <c r="E33" s="72" t="s">
        <v>36</v>
      </c>
      <c r="F33" s="72" t="s">
        <v>36</v>
      </c>
      <c r="G33" s="73">
        <v>115</v>
      </c>
      <c r="H33" s="72">
        <v>9</v>
      </c>
      <c r="I33" s="72">
        <f>G33/H33</f>
        <v>12.777777777777779</v>
      </c>
      <c r="J33" s="72">
        <v>5</v>
      </c>
      <c r="K33" s="72">
        <v>1</v>
      </c>
      <c r="L33" s="73">
        <v>482</v>
      </c>
      <c r="M33" s="73">
        <v>115</v>
      </c>
      <c r="N33" s="71">
        <v>44694</v>
      </c>
      <c r="O33" s="70" t="s">
        <v>82</v>
      </c>
      <c r="P33" s="11" t="s">
        <v>118</v>
      </c>
      <c r="Q33" s="79"/>
      <c r="R33" s="79"/>
      <c r="S33" s="79"/>
      <c r="T33" s="79"/>
      <c r="U33" s="80"/>
      <c r="V33" s="80"/>
      <c r="W33" s="80"/>
      <c r="X33" s="66"/>
      <c r="Y33" s="81"/>
      <c r="Z33" s="81"/>
      <c r="AA33" s="2"/>
      <c r="AB33" s="66"/>
    </row>
    <row r="34" spans="1:29" ht="25.35" customHeight="1">
      <c r="A34" s="69">
        <v>20</v>
      </c>
      <c r="B34" s="82" t="s">
        <v>34</v>
      </c>
      <c r="C34" s="74" t="s">
        <v>91</v>
      </c>
      <c r="D34" s="73">
        <v>424.59999999999997</v>
      </c>
      <c r="E34" s="72" t="s">
        <v>36</v>
      </c>
      <c r="F34" s="72" t="s">
        <v>36</v>
      </c>
      <c r="G34" s="73">
        <v>82</v>
      </c>
      <c r="H34" s="72">
        <v>28</v>
      </c>
      <c r="I34" s="72">
        <f>G34/H34</f>
        <v>2.9285714285714284</v>
      </c>
      <c r="J34" s="72">
        <v>8</v>
      </c>
      <c r="K34" s="72">
        <v>1</v>
      </c>
      <c r="L34" s="73">
        <v>1054.5999999999999</v>
      </c>
      <c r="M34" s="73">
        <v>192</v>
      </c>
      <c r="N34" s="71">
        <v>44694</v>
      </c>
      <c r="O34" s="70" t="s">
        <v>92</v>
      </c>
      <c r="P34" s="67"/>
      <c r="Q34" s="79"/>
      <c r="R34" s="79"/>
      <c r="S34" s="79"/>
      <c r="T34" s="79"/>
      <c r="U34" s="80"/>
      <c r="V34" s="80"/>
      <c r="W34" s="80"/>
      <c r="X34" s="66"/>
      <c r="Y34" s="81"/>
      <c r="Z34" s="81"/>
      <c r="AA34" s="2"/>
      <c r="AB34" s="66"/>
    </row>
    <row r="35" spans="1:29" ht="25.2" customHeight="1">
      <c r="A35" s="45"/>
      <c r="B35" s="45"/>
      <c r="C35" s="56" t="s">
        <v>66</v>
      </c>
      <c r="D35" s="68">
        <f>SUM(D23:D34)</f>
        <v>196248.96000000002</v>
      </c>
      <c r="E35" s="68">
        <v>299228.58</v>
      </c>
      <c r="F35" s="22">
        <f t="shared" ref="F35" si="2">(D35-E35)/E35</f>
        <v>-0.34415034820537527</v>
      </c>
      <c r="G35" s="68">
        <f t="shared" ref="G35" si="3">SUM(G23:G34)</f>
        <v>32083</v>
      </c>
      <c r="H35" s="68"/>
      <c r="I35" s="47"/>
      <c r="J35" s="46"/>
      <c r="K35" s="48"/>
      <c r="L35" s="49"/>
      <c r="M35" s="53"/>
      <c r="N35" s="50"/>
      <c r="O35" s="58"/>
      <c r="P35" s="67"/>
    </row>
    <row r="36" spans="1:29" ht="14.1" customHeight="1">
      <c r="A36" s="43"/>
      <c r="B36" s="51"/>
      <c r="C36" s="4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42"/>
      <c r="U36" s="67"/>
      <c r="V36" s="67"/>
      <c r="W36" s="67"/>
    </row>
    <row r="37" spans="1:29" ht="25.35" customHeight="1">
      <c r="A37" s="69">
        <v>21</v>
      </c>
      <c r="B37" s="69">
        <v>18</v>
      </c>
      <c r="C37" s="74" t="s">
        <v>102</v>
      </c>
      <c r="D37" s="73">
        <v>329</v>
      </c>
      <c r="E37" s="72">
        <v>1017</v>
      </c>
      <c r="F37" s="76">
        <f>(D37-E37)/E37</f>
        <v>-0.67649950835791539</v>
      </c>
      <c r="G37" s="73">
        <v>58</v>
      </c>
      <c r="H37" s="72">
        <v>2</v>
      </c>
      <c r="I37" s="72">
        <f>G37/H37</f>
        <v>29</v>
      </c>
      <c r="J37" s="72">
        <v>1</v>
      </c>
      <c r="K37" s="72">
        <v>4</v>
      </c>
      <c r="L37" s="73">
        <v>10620</v>
      </c>
      <c r="M37" s="73">
        <v>2053</v>
      </c>
      <c r="N37" s="71">
        <v>44673</v>
      </c>
      <c r="O37" s="70" t="s">
        <v>82</v>
      </c>
      <c r="P37" s="67"/>
      <c r="Q37" s="79"/>
      <c r="R37" s="79"/>
      <c r="S37" s="64"/>
      <c r="T37" s="79"/>
      <c r="U37" s="66"/>
      <c r="V37" s="80"/>
      <c r="W37" s="80"/>
      <c r="X37" s="81"/>
      <c r="Y37" s="2"/>
      <c r="Z37" s="66"/>
      <c r="AA37" s="66"/>
      <c r="AB37" s="81"/>
      <c r="AC37" s="66"/>
    </row>
    <row r="38" spans="1:29" ht="25.35" customHeight="1">
      <c r="A38" s="69">
        <v>22</v>
      </c>
      <c r="B38" s="69">
        <v>17</v>
      </c>
      <c r="C38" s="74" t="s">
        <v>89</v>
      </c>
      <c r="D38" s="73">
        <v>312.14999999999998</v>
      </c>
      <c r="E38" s="72">
        <v>1460.64</v>
      </c>
      <c r="F38" s="76">
        <f>(D38-E38)/E38</f>
        <v>-0.78629231022017754</v>
      </c>
      <c r="G38" s="73">
        <v>52</v>
      </c>
      <c r="H38" s="72">
        <v>7</v>
      </c>
      <c r="I38" s="72">
        <f>G38/H38</f>
        <v>7.4285714285714288</v>
      </c>
      <c r="J38" s="72">
        <v>1</v>
      </c>
      <c r="K38" s="72">
        <v>4</v>
      </c>
      <c r="L38" s="73">
        <v>30281.919999999998</v>
      </c>
      <c r="M38" s="73">
        <v>4630</v>
      </c>
      <c r="N38" s="71">
        <v>44673</v>
      </c>
      <c r="O38" s="70" t="s">
        <v>41</v>
      </c>
      <c r="P38" s="67"/>
      <c r="Q38" s="79"/>
      <c r="R38" s="79"/>
      <c r="S38" s="64"/>
      <c r="T38" s="79"/>
      <c r="U38" s="66"/>
      <c r="V38" s="80"/>
      <c r="W38" s="80"/>
      <c r="X38" s="81"/>
      <c r="Y38" s="2"/>
      <c r="Z38" s="66"/>
      <c r="AA38" s="66"/>
      <c r="AB38" s="81"/>
      <c r="AC38" s="66"/>
    </row>
    <row r="39" spans="1:29" ht="25.35" customHeight="1">
      <c r="A39" s="69">
        <v>23</v>
      </c>
      <c r="B39" s="25">
        <v>20</v>
      </c>
      <c r="C39" s="74" t="s">
        <v>68</v>
      </c>
      <c r="D39" s="73">
        <v>106</v>
      </c>
      <c r="E39" s="72">
        <v>134</v>
      </c>
      <c r="F39" s="76">
        <f>(D39-E39)/E39</f>
        <v>-0.20895522388059701</v>
      </c>
      <c r="G39" s="73">
        <v>16</v>
      </c>
      <c r="H39" s="72" t="s">
        <v>36</v>
      </c>
      <c r="I39" s="72" t="s">
        <v>36</v>
      </c>
      <c r="J39" s="72">
        <v>1</v>
      </c>
      <c r="K39" s="72">
        <v>12</v>
      </c>
      <c r="L39" s="73">
        <v>17233</v>
      </c>
      <c r="M39" s="73">
        <v>2795</v>
      </c>
      <c r="N39" s="71">
        <v>44603</v>
      </c>
      <c r="O39" s="70" t="s">
        <v>47</v>
      </c>
      <c r="P39" s="67"/>
      <c r="Q39" s="79"/>
      <c r="R39" s="79"/>
      <c r="S39" s="64"/>
      <c r="T39" s="79"/>
      <c r="V39" s="80"/>
      <c r="W39" s="80"/>
      <c r="X39" s="81"/>
      <c r="Y39" s="2"/>
      <c r="Z39" s="66"/>
      <c r="AA39" s="66"/>
      <c r="AB39" s="81"/>
      <c r="AC39" s="66"/>
    </row>
    <row r="40" spans="1:29" ht="25.35" customHeight="1">
      <c r="A40" s="69">
        <v>24</v>
      </c>
      <c r="B40" s="75" t="s">
        <v>36</v>
      </c>
      <c r="C40" s="74" t="s">
        <v>119</v>
      </c>
      <c r="D40" s="73">
        <v>98</v>
      </c>
      <c r="E40" s="72" t="s">
        <v>36</v>
      </c>
      <c r="F40" s="72" t="s">
        <v>36</v>
      </c>
      <c r="G40" s="73">
        <v>16</v>
      </c>
      <c r="H40" s="72">
        <v>2</v>
      </c>
      <c r="I40" s="72">
        <f>G40/H40</f>
        <v>8</v>
      </c>
      <c r="J40" s="72">
        <v>2</v>
      </c>
      <c r="K40" s="72" t="s">
        <v>36</v>
      </c>
      <c r="L40" s="73">
        <v>141711.95000000001</v>
      </c>
      <c r="M40" s="73">
        <v>23829</v>
      </c>
      <c r="N40" s="71">
        <v>44610</v>
      </c>
      <c r="O40" s="70" t="s">
        <v>120</v>
      </c>
      <c r="P40" s="67"/>
      <c r="Q40" s="79"/>
      <c r="R40" s="79"/>
      <c r="S40" s="64"/>
      <c r="T40" s="79"/>
      <c r="V40" s="80"/>
      <c r="W40" s="80"/>
      <c r="X40" s="81"/>
      <c r="Y40" s="2"/>
      <c r="Z40" s="66"/>
      <c r="AA40" s="66"/>
      <c r="AB40" s="81"/>
      <c r="AC40" s="66"/>
    </row>
    <row r="41" spans="1:29" ht="25.35" customHeight="1">
      <c r="A41" s="69">
        <v>25</v>
      </c>
      <c r="B41" s="72" t="s">
        <v>36</v>
      </c>
      <c r="C41" s="74" t="s">
        <v>121</v>
      </c>
      <c r="D41" s="73">
        <v>50</v>
      </c>
      <c r="E41" s="72" t="s">
        <v>36</v>
      </c>
      <c r="F41" s="72" t="s">
        <v>36</v>
      </c>
      <c r="G41" s="73">
        <v>10</v>
      </c>
      <c r="H41" s="72">
        <v>2</v>
      </c>
      <c r="I41" s="72">
        <f>G41/H41</f>
        <v>5</v>
      </c>
      <c r="J41" s="72">
        <v>1</v>
      </c>
      <c r="K41" s="72" t="s">
        <v>36</v>
      </c>
      <c r="L41" s="73">
        <v>29852.75</v>
      </c>
      <c r="M41" s="73">
        <v>5292</v>
      </c>
      <c r="N41" s="71">
        <v>44519</v>
      </c>
      <c r="O41" s="70" t="s">
        <v>122</v>
      </c>
      <c r="P41" s="67"/>
      <c r="Q41" s="79"/>
      <c r="R41" s="79"/>
      <c r="S41" s="64"/>
      <c r="T41" s="79"/>
      <c r="V41" s="80"/>
      <c r="W41" s="80"/>
      <c r="X41" s="81"/>
      <c r="Y41" s="66"/>
      <c r="Z41" s="66"/>
      <c r="AA41" s="2"/>
      <c r="AB41" s="81"/>
      <c r="AC41" s="66"/>
    </row>
    <row r="42" spans="1:29" ht="25.35" customHeight="1">
      <c r="A42" s="69">
        <v>26</v>
      </c>
      <c r="B42" s="75" t="s">
        <v>36</v>
      </c>
      <c r="C42" s="74" t="s">
        <v>123</v>
      </c>
      <c r="D42" s="73">
        <v>12</v>
      </c>
      <c r="E42" s="72" t="s">
        <v>36</v>
      </c>
      <c r="F42" s="72" t="s">
        <v>36</v>
      </c>
      <c r="G42" s="73">
        <v>3</v>
      </c>
      <c r="H42" s="72">
        <v>1</v>
      </c>
      <c r="I42" s="72">
        <f>G42/H42</f>
        <v>3</v>
      </c>
      <c r="J42" s="72">
        <v>1</v>
      </c>
      <c r="K42" s="72">
        <v>2</v>
      </c>
      <c r="L42" s="73">
        <v>149</v>
      </c>
      <c r="M42" s="73">
        <v>31</v>
      </c>
      <c r="N42" s="71">
        <v>44687</v>
      </c>
      <c r="O42" s="70" t="s">
        <v>120</v>
      </c>
      <c r="P42" s="67"/>
      <c r="Q42" s="79"/>
      <c r="R42" s="79"/>
      <c r="S42" s="64"/>
      <c r="T42" s="79"/>
      <c r="U42" s="66"/>
      <c r="V42" s="80"/>
      <c r="W42" s="80"/>
      <c r="X42" s="2"/>
      <c r="Y42" s="66"/>
      <c r="Z42" s="66"/>
      <c r="AA42" s="81"/>
      <c r="AB42" s="81"/>
      <c r="AC42" s="66"/>
    </row>
    <row r="43" spans="1:29" ht="25.35" customHeight="1">
      <c r="A43" s="45"/>
      <c r="B43" s="45"/>
      <c r="C43" s="56" t="s">
        <v>124</v>
      </c>
      <c r="D43" s="68">
        <f>SUM(D35:D42)</f>
        <v>197156.11000000002</v>
      </c>
      <c r="E43" s="68">
        <v>299539.08</v>
      </c>
      <c r="F43" s="22">
        <f>(D43-E43)/E43</f>
        <v>-0.34180171081516308</v>
      </c>
      <c r="G43" s="68">
        <f>SUM(G35:G42)</f>
        <v>32238</v>
      </c>
      <c r="H43" s="68"/>
      <c r="I43" s="47"/>
      <c r="J43" s="46"/>
      <c r="K43" s="48"/>
      <c r="L43" s="49"/>
      <c r="M43" s="53"/>
      <c r="N43" s="50"/>
      <c r="O43" s="58"/>
      <c r="R43" s="67"/>
    </row>
    <row r="44" spans="1:29" ht="23.1" customHeight="1">
      <c r="W44" s="4"/>
    </row>
    <row r="45" spans="1:29" ht="17.25" customHeight="1"/>
    <row r="56" spans="16:18">
      <c r="R56" s="67"/>
    </row>
    <row r="61" spans="16:18">
      <c r="P61" s="67"/>
    </row>
    <row r="65" spans="21:23" ht="12" customHeight="1"/>
    <row r="75" spans="21:23">
      <c r="U75" s="67"/>
      <c r="V75" s="67"/>
      <c r="W75" s="67"/>
    </row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64</vt:i4>
      </vt:variant>
    </vt:vector>
  </HeadingPairs>
  <TitlesOfParts>
    <vt:vector size="64" baseType="lpstr"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2022-07-15T12:24:05Z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